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bookViews>
    <workbookView activeTab="26"/>
  </bookViews>
  <sheets>
    <sheet name="приложение 1" r:id="rId1" sheetId="1" state="hidden"/>
    <sheet name="приложение 2 " r:id="rId2" sheetId="2" state="hidden"/>
    <sheet name="приложение 1 " r:id="rId3" sheetId="3" state="hidden"/>
    <sheet name="приложение 2  " r:id="rId4" sheetId="4" state="hidden"/>
    <sheet name="приложение 3 " r:id="rId5" sheetId="5" state="hidden"/>
    <sheet name="приложение 4 " r:id="rId6" sheetId="6" state="hidden"/>
    <sheet name="приложение 5" r:id="rId7" sheetId="7" state="hidden"/>
    <sheet name="Приложение 1" r:id="rId8" sheetId="8" state="hidden"/>
    <sheet name="Приложение 5" r:id="rId9" sheetId="9" state="hidden"/>
    <sheet name="приложение  1" r:id="rId10" sheetId="10" state="hidden"/>
    <sheet name="приложение3" r:id="rId11" sheetId="11" state="hidden"/>
    <sheet name="приложение 3" r:id="rId12" sheetId="12" state="hidden"/>
    <sheet name="приложение 6" r:id="rId13" sheetId="13" state="hidden"/>
    <sheet name="приложение 7" r:id="rId14" sheetId="14" state="hidden"/>
    <sheet name="приложение 8" r:id="rId15" sheetId="15" state="hidden"/>
    <sheet name="приложение 9" r:id="rId16" sheetId="16" state="hidden"/>
    <sheet name="приложение 10" r:id="rId17" sheetId="17" state="hidden"/>
    <sheet name="приложение 11" r:id="rId18" sheetId="18" state="hidden"/>
    <sheet name="приложение 12" r:id="rId19" sheetId="19" state="hidden"/>
    <sheet name="приложение 13" r:id="rId20" sheetId="20" state="hidden"/>
    <sheet name="приложение 14" r:id="rId21" sheetId="21" state="hidden"/>
    <sheet name="приложение 15" r:id="rId22" sheetId="22" state="hidden"/>
    <sheet name="приложение 16" r:id="rId23" sheetId="23" state="hidden"/>
    <sheet name="Приложение 12" r:id="rId24" sheetId="24" state="hidden"/>
    <sheet name="Приложение 14" r:id="rId25" sheetId="25" state="hidden"/>
    <sheet name="приложение  14" r:id="rId26" sheetId="26" state="hidden"/>
    <sheet name="приложение  12" r:id="rId27" sheetId="27" state="visible"/>
  </sheets>
  <externalReferences>
    <externalReference r:id="rId28"/>
  </externalReferences>
  <definedNames>
    <definedName localSheetId="13" name="_xlnm.Print_Area">'приложение 7'!$A$1:$K$88</definedName>
  </definedNames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<sst xmlns="http://schemas.openxmlformats.org/spreadsheetml/2006/main" xmlns:a="http://schemas.openxmlformats.org/drawingml/2006/main" xmlns:c="http://schemas.openxmlformats.org/drawingml/2006/chart" xmlns:co="http://ncloudtech.com" xmlns:m="http://schemas.openxmlformats.org/officeDocument/2006/math" xmlns:mc="http://schemas.openxmlformats.org/markup-compatibility/2006" xmlns:o="urn:schemas-microsoft-com:office:office" xmlns:p="http://schemas.openxmlformats.org/presentationml/2006/main" xmlns:pic="http://schemas.openxmlformats.org/drawingml/2006/picture" xmlns:r="http://schemas.openxmlformats.org/officeDocument/2006/relationships" xmlns:s="http://schemas.openxmlformats.org/officeDocument/2006/sharedTypes" xmlns:sl="http://schemas.openxmlformats.org/schemaLibrary/2006/main" xmlns:v="urn:schemas-microsoft-com:vml" xmlns:w="http://schemas.openxmlformats.org/wordprocessingml/2006/main" xmlns:w14="http://schemas.microsoft.com/office/word/2010/wordml" xmlns:w15="http://schemas.microsoft.com/office/word/2012/wordml" xmlns:wp="http://schemas.openxmlformats.org/drawingml/2006/wordprocessingDrawing" xmlns:wpg="http://schemas.microsoft.com/office/word/2010/wordprocessingGroup" xmlns:wps="http://schemas.microsoft.com/office/word/2010/wordprocessingShape" xmlns:x14="http://schemas.microsoft.com/office/spreadsheetml/2009/9/main" xmlns:xdr="http://schemas.openxmlformats.org/drawingml/2006/spreadsheetDrawing" xmlns:xm="http://schemas.microsoft.com/office/excel/2006/main" mc:Ignorable="co w14 x14 w15">
  <si>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Приложение 1</t>
  </si>
  <si>
    <t>к решению ________ сессии Собрания</t>
  </si>
  <si>
    <t>депутатов сельского поселения "Искровская волость"</t>
  </si>
  <si>
    <t>второго созыва от ___________ г. № ____ "О бюджете муниципального</t>
  </si>
  <si>
    <t>образования "Искровская волость" на 2022 год и</t>
  </si>
  <si>
    <t>на плановый период 2023 и 2024 годов"</t>
  </si>
  <si>
    <t>Перечень главных администраторов</t>
  </si>
  <si>
    <t>доходов бюджета муниципального образования</t>
  </si>
  <si>
    <t>Код бюджетной классификации</t>
  </si>
  <si>
    <t>Наименование  доходов бюджета                                 муниципального образования</t>
  </si>
  <si>
    <t>Российской Федерации</t>
  </si>
  <si>
    <t xml:space="preserve"> код главного администратора (администратора)  доходов</t>
  </si>
  <si>
    <t>Муниципальное казенное учреждение Администрация сельского поселения «Искровская волость»                 (Администрация сельского поселения «Искровская  волость»)                                                                                     (ИНН  6005003831  КПП 600501001 ОКТМО  58612433)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</si>
  <si>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</si>
  <si>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 муниципальных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</si>
  <si>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</si>
  <si>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</si>
  <si>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</si>
  <si>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</si>
  <si>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1 16 10100 10 0000 140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</si>
  <si>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</si>
  <si>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1 17 01050 10 0000 180</t>
  </si>
  <si>
    <t>Невыясненные поступления, зачисляемые в  бюджеты поселений</t>
  </si>
  <si>
    <t>Приложение 2</t>
  </si>
  <si>
    <t>к решению _______ сессии Собрания</t>
  </si>
  <si>
    <t>второго созыва от _________ г. № ___ "О бюджете муниципального</t>
  </si>
  <si>
    <t>Перечень главных администраторов источников внутреннего финансирования</t>
  </si>
  <si>
    <t xml:space="preserve"> дефицита бюджета муниципального образования "Искровская волость"</t>
  </si>
  <si>
    <t xml:space="preserve">Код бюджетной классификации </t>
  </si>
  <si>
    <t>Наименование</t>
  </si>
  <si>
    <t>Код главного администратора источников финансирования дефицита бюджета</t>
  </si>
  <si>
    <t>Код группы, подгруппы, статьи, подстатьи, элемента, подвида, аналитической группы вида источников финансирования дефицита бюджета</t>
  </si>
  <si>
    <t>Муниципальное казенное учреждение Администрация сельского поселения «Искровская волость» (Администрация сельского поселения «Искровская  волость»)</t>
  </si>
  <si>
    <t>Финансовое управление Администрации Дновского района</t>
  </si>
  <si>
    <t>01 03 01 00 10 0000 710</t>
  </si>
  <si>
    <t>Получение кредитов от других бюджетов  бюджетной системы Российской Федерации бюджетами сельских поселений  в валюте Российской Федерации</t>
  </si>
  <si>
    <t>01 03 01 00 10 0000 810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</si>
  <si>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</si>
  <si>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r>
      <t>Иные источники финансирования дефицита бюджета муниципального образования «Искровская волость волость», администрирование которых может осуществляться главными администраторами источников финансирования дефицита бюджета муниципальногоо образования «Искровская волость»  в</t>
    </r>
    <r>
      <t xml:space="preserve">
</t>
    </r>
    <r>
      <t>пределах их компетенции</t>
    </r>
    <r>
      <t xml:space="preserve">
</t>
    </r>
  </si>
  <si>
    <t>Код группы, подгруппы, статьи и вида источников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</si>
  <si>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</si>
  <si>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</si>
  <si>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</si>
  <si>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 прочих остатков денежных средств бюджетов сельских поселений</t>
  </si>
  <si>
    <t xml:space="preserve">                                                                                                                                         </t>
  </si>
  <si>
    <t>образования "Искровская волость" на 2023 год и</t>
  </si>
  <si>
    <r>
      <t xml:space="preserve">на плановый период 2024 и 2025 годов", </t>
    </r>
    <r>
      <rPr>
        <rFont val="Times New Roman"/>
        <color rgb="000000" tint="0"/>
        <sz val="11"/>
      </rPr>
      <t xml:space="preserve">принятое в новой редакции решением </t>
    </r>
  </si>
  <si>
    <r>
      <rPr>
        <rFont val="Times New Roman"/>
        <color rgb="000000" tint="0"/>
        <sz val="11"/>
      </rPr>
      <t xml:space="preserve">  -ей внеочередной сессии Собрания депутатов </t>
    </r>
    <r>
      <rPr>
        <rFont val="Times New Roman"/>
        <color rgb="000000" tint="0"/>
        <sz val="11"/>
      </rPr>
      <t>сельского поселения</t>
    </r>
  </si>
  <si>
    <r>
      <rPr>
        <rFont val="Times New Roman"/>
        <color rgb="000000" tint="0"/>
        <sz val="11"/>
      </rPr>
      <t xml:space="preserve"> "Искровская волость" второго созыва от _____2023 г. № </t>
    </r>
    <r>
      <rPr>
        <color theme="1" tint="0"/>
        <sz val="11"/>
        <scheme val="minor"/>
      </rPr>
      <t>__</t>
    </r>
  </si>
  <si>
    <t>Поступление доходов в бюджет муниципального образования  в 2023 году</t>
  </si>
  <si>
    <r>
      <rPr>
        <rFont val="Times New Roman"/>
        <b val="true"/>
        <color rgb="000000" tint="0"/>
        <sz val="12"/>
      </rPr>
      <t>Код бюджетной классификации РФ</t>
    </r>
  </si>
  <si>
    <r>
      <rPr>
        <rFont val="Times New Roman"/>
        <b val="true"/>
        <color rgb="000000" tint="0"/>
        <sz val="12"/>
      </rPr>
      <t>Наименование доходов</t>
    </r>
  </si>
  <si>
    <r>
      <rPr>
        <rFont val="Times New Roman"/>
        <b val="true"/>
        <color rgb="000000" tint="0"/>
        <sz val="12"/>
      </rPr>
      <t>Сумма, руб.</t>
    </r>
  </si>
  <si>
    <r>
      <rPr>
        <rFont val="Times New Roman"/>
        <b val="true"/>
        <color rgb="000000" tint="0"/>
        <sz val="12"/>
      </rPr>
      <t>000 1 00 00000 00 0000 000</t>
    </r>
  </si>
  <si>
    <r>
      <rPr>
        <rFont val="Times New Roman"/>
        <b val="true"/>
        <color rgb="000000" tint="0"/>
        <sz val="12"/>
      </rPr>
      <t>НАЛОГОВЫЕ И НЕНАЛОГОВЫЕ ДОХОДЫ</t>
    </r>
  </si>
  <si>
    <r>
      <rPr>
        <rFont val="Times New Roman"/>
        <b val="true"/>
        <color rgb="000000" tint="0"/>
        <sz val="12"/>
      </rPr>
      <t>000 1 01 00000 00 0000 000</t>
    </r>
  </si>
  <si>
    <r>
      <rPr>
        <rFont val="Times New Roman"/>
        <b val="true"/>
        <color rgb="000000" tint="0"/>
        <sz val="12"/>
      </rPr>
      <t>Налоги на прибыль, доходы</t>
    </r>
  </si>
  <si>
    <r>
      <rPr>
        <rFont val="Times New Roman"/>
        <color rgb="000000" tint="0"/>
        <sz val="12"/>
      </rPr>
      <t>000 1 01 02000 01 0000 110</t>
    </r>
  </si>
  <si>
    <r>
      <rPr>
        <rFont val="Times New Roman"/>
        <color rgb="000000" tint="0"/>
        <sz val="12"/>
      </rPr>
      <t>Налог на доходы физических лиц</t>
    </r>
  </si>
  <si>
    <r>
      <rPr>
        <rFont val="Times New Roman"/>
        <b val="true"/>
        <color rgb="000000" tint="0"/>
        <sz val="12"/>
      </rPr>
      <t>000 1 03 00000 00 0000 000</t>
    </r>
  </si>
  <si>
    <r>
      <rPr>
        <rFont val="Times New Roman"/>
        <b val="true"/>
        <color rgb="000000" tint="0"/>
        <sz val="12"/>
      </rPr>
      <t>Налоги на товары (работы, услуги), реализуемые на территории РФ</t>
    </r>
  </si>
  <si>
    <r>
      <rPr>
        <rFont val="Times New Roman"/>
        <color rgb="000000" tint="0"/>
        <sz val="12"/>
      </rPr>
      <t>000 1 03 02000 01 0000 110</t>
    </r>
  </si>
  <si>
    <r>
      <rPr>
        <rFont val="Times New Roman"/>
        <color rgb="000000" tint="0"/>
        <sz val="12"/>
      </rPr>
      <t>Акцизы  по подакцизным товарам (продукции), производимым на территории РФ</t>
    </r>
  </si>
  <si>
    <r>
      <rPr>
        <rFont val="Times New Roman"/>
        <color rgb="000000" tint="0"/>
        <sz val="12"/>
      </rPr>
      <t>000 1 05 00000 00 0000 000</t>
    </r>
  </si>
  <si>
    <r>
      <rPr>
        <rFont val="Times New Roman"/>
        <color rgb="000000" tint="0"/>
        <sz val="12"/>
      </rPr>
      <t>Налоги на совокупный доход</t>
    </r>
  </si>
  <si>
    <r>
      <rPr>
        <rFont val="Times New Roman"/>
        <color rgb="000000" tint="0"/>
        <sz val="12"/>
      </rPr>
      <t>000 1 05 03000 01 0000 110</t>
    </r>
  </si>
  <si>
    <r>
      <rPr>
        <rFont val="Times New Roman"/>
        <color rgb="000000" tint="0"/>
        <sz val="12"/>
      </rPr>
      <t>Единый сельскохозяйственный налог</t>
    </r>
  </si>
  <si>
    <r>
      <rPr>
        <rFont val="Times New Roman"/>
        <b val="true"/>
        <color rgb="000000" tint="0"/>
        <sz val="12"/>
      </rPr>
      <t>000 1 06 00000 00 0000 000</t>
    </r>
  </si>
  <si>
    <r>
      <rPr>
        <rFont val="Times New Roman"/>
        <b val="true"/>
        <color rgb="000000" tint="0"/>
        <sz val="12"/>
      </rPr>
      <t>Налоги на имущество</t>
    </r>
  </si>
  <si>
    <r>
      <rPr>
        <rFont val="Times New Roman"/>
        <color rgb="000000" tint="0"/>
        <sz val="12"/>
      </rPr>
      <t>000 1 06 01000 00 0000 110</t>
    </r>
  </si>
  <si>
    <r>
      <rPr>
        <rFont val="Times New Roman"/>
        <color rgb="000000" tint="0"/>
        <sz val="12"/>
      </rPr>
      <t>Налог на имущество физических лиц</t>
    </r>
  </si>
  <si>
    <r>
      <rPr>
        <rFont val="Times New Roman"/>
        <color rgb="000000" tint="0"/>
        <sz val="12"/>
      </rPr>
      <t>000 1 06 06000 00 0000 110</t>
    </r>
  </si>
  <si>
    <r>
      <rPr>
        <rFont val="Times New Roman"/>
        <color rgb="000000" tint="0"/>
        <sz val="12"/>
      </rPr>
      <t>Земельный налог</t>
    </r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</si>
  <si>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</si>
  <si>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</si>
  <si>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</si>
  <si>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</si>
  <si>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r>
      <rPr>
        <rFont val="Times New Roman"/>
        <b val="true"/>
        <color rgb="000000" tint="0"/>
        <sz val="12"/>
      </rPr>
      <t>000 2 00 00000 00 0000 000</t>
    </r>
  </si>
  <si>
    <r>
      <rPr>
        <rFont val="Times New Roman"/>
        <b val="true"/>
        <color rgb="000000" tint="0"/>
        <sz val="12"/>
      </rPr>
      <t>БЕЗВОЗМЕЗДНЫЕ ПОСТУПЛЕНИЯ</t>
    </r>
  </si>
  <si>
    <r>
      <rPr>
        <rFont val="Times New Roman"/>
        <color rgb="000000" tint="0"/>
        <sz val="12"/>
      </rPr>
      <t>000 2 02 00000 00 0000 000</t>
    </r>
  </si>
  <si>
    <r>
      <rPr>
        <rFont val="Times New Roman"/>
        <color rgb="000000" tint="0"/>
        <sz val="12"/>
      </rPr>
      <t>Безвозмездные поступления от других бюджетов бюджетной системы РФ</t>
    </r>
  </si>
  <si>
    <r>
      <rPr>
        <rFont val="Times New Roman"/>
        <color rgb="000000" tint="0"/>
        <sz val="12"/>
      </rPr>
      <t>000 2 02 10000 00 0000 150</t>
    </r>
  </si>
  <si>
    <r>
      <rPr>
        <rFont val="Times New Roman"/>
        <color rgb="000000" tint="0"/>
        <sz val="12"/>
      </rPr>
      <t>Дотации  бюджетам бюджетной системы Российской Федерации</t>
    </r>
  </si>
  <si>
    <r>
      <rPr>
        <rFont val="Times New Roman"/>
        <color rgb="000000" tint="0"/>
        <sz val="12"/>
      </rPr>
      <t>000 2 02 2000 00 0000 150</t>
    </r>
  </si>
  <si>
    <r>
      <rPr>
        <rFont val="Times New Roman"/>
        <color rgb="000000" tint="0"/>
        <sz val="12"/>
      </rPr>
      <t>Субсидии бюджетам бюджетной системы Российской Федерации</t>
    </r>
  </si>
  <si>
    <r>
      <rPr>
        <rFont val="Times New Roman"/>
        <color rgb="000000" tint="0"/>
        <sz val="12"/>
      </rPr>
      <t>000 2 02 30000 00 0000 150</t>
    </r>
  </si>
  <si>
    <r>
      <rPr>
        <rFont val="Times New Roman"/>
        <color rgb="000000" tint="0"/>
        <sz val="12"/>
      </rPr>
      <t>Субвенции бюджетам бюджетной системы Российской Федерации</t>
    </r>
  </si>
  <si>
    <r>
      <rPr>
        <rFont val="Times New Roman"/>
        <color rgb="000000" tint="0"/>
        <sz val="12"/>
      </rPr>
      <t>000 2 02 35118 00 0000 150</t>
    </r>
  </si>
  <si>
    <r>
      <rPr>
        <rFont val="Times New Roman"/>
        <color theme="1" tint="0"/>
        <sz val="12"/>
      </rPr>
      <t>Субвенции бюджетам на осуществление первичного воинского учета на территориях, где отсутствуют военные комиссариаты</t>
    </r>
  </si>
  <si>
    <r>
      <rPr>
        <rFont val="Times New Roman"/>
        <color rgb="000000" tint="0"/>
        <sz val="12"/>
      </rPr>
      <t>000 2 02 04000 00 0000 150</t>
    </r>
  </si>
  <si>
    <r>
      <rPr>
        <rFont val="Times New Roman"/>
        <color rgb="000000" tint="0"/>
        <sz val="12"/>
      </rPr>
      <t>Иные межбюджетные трансферты</t>
    </r>
  </si>
  <si>
    <r>
      <rPr>
        <rFont val="Times New Roman"/>
        <color rgb="000000" tint="0"/>
        <sz val="12"/>
      </rPr>
      <t>000 2 02 04014 00 0000 150</t>
    </r>
  </si>
  <si>
    <r>
      <rPr>
        <rFont val="Times New Roman"/>
        <color rgb="000000" tint="0"/>
        <sz val="12"/>
      </rPr>
  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  </r>
  </si>
  <si>
    <r>
      <rPr>
        <rFont val="Times New Roman"/>
        <color rgb="000000" tint="0"/>
        <sz val="12"/>
      </rPr>
      <t>000 2 02 49999 00 0000 150</t>
    </r>
  </si>
  <si>
    <r>
      <rPr>
        <rFont val="Times New Roman"/>
        <color rgb="000000" tint="0"/>
        <sz val="12"/>
      </rPr>
      <t>Прочие межбюджетные трансферты передаваемые бюджетам сельских поселений</t>
    </r>
  </si>
  <si>
    <r>
      <rPr>
        <rFont val="Times New Roman"/>
        <b val="true"/>
        <color rgb="000000" tint="0"/>
        <sz val="12"/>
      </rPr>
      <t>ИТОГО ДОХОДОВ</t>
    </r>
  </si>
  <si>
    <t>второго созыва от ________ г. № ___ "О бюджете муниципального</t>
  </si>
  <si>
    <r>
      <t>на плановый период 2024 и 2025 годов"</t>
    </r>
    <r>
      <rPr>
        <rFont val="Times New Roman"/>
        <color theme="1" tint="0"/>
        <sz val="11"/>
      </rPr>
      <t xml:space="preserve">, </t>
    </r>
    <r>
      <rPr>
        <rFont val="Times New Roman"/>
        <color rgb="000000" tint="0"/>
        <sz val="11"/>
      </rPr>
      <t xml:space="preserve">принятое в новой редакции решением </t>
    </r>
  </si>
  <si>
    <t>Поступление доходов в бюджет муниципального образования</t>
  </si>
  <si>
    <t>на плановый период 2024 и 2025 годов</t>
  </si>
  <si>
    <t>Код бюджетной классификации РФ</t>
  </si>
  <si>
    <t>Наименование доходов</t>
  </si>
  <si>
    <t>Сумма, руб. </t>
  </si>
  <si>
    <t>2024 год</t>
  </si>
  <si>
    <t>2025 год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</si>
  <si>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</si>
  <si>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</si>
  <si>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</si>
  <si>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</si>
  <si>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</si>
  <si>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</si>
  <si>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</si>
  <si>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РФ</t>
  </si>
  <si>
    <t>000 1 03 02000 01 0000 110</t>
  </si>
  <si>
    <t>Акцизы  по подакцизным товарам (продукции), производимым на территории РФ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</si>
  <si>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</si>
  <si>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</si>
  <si>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</si>
  <si>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</si>
  <si>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</si>
  <si>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</si>
  <si>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</si>
  <si>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</si>
  <si>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</si>
  <si>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</si>
  <si>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</si>
  <si>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</si>
  <si>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</si>
  <si>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РФ</t>
  </si>
  <si>
    <t>000 2 02 10000 00 0000 000</t>
  </si>
  <si>
    <t>Дотации бюджетам бюджетной системы Российской Федерации</t>
  </si>
  <si>
    <t>000 2 02 20000 00 0000 000</t>
  </si>
  <si>
    <t>Субсидии бюджетам бюджетной системы Российской Федерации</t>
  </si>
  <si>
    <t>000 2 02 30000 00 0000 150</t>
  </si>
  <si>
    <t>Субвенции бюджетам бюджетной системы Российской Федерации</t>
  </si>
  <si>
    <t>000 2 02 2000 00 0000 150</t>
  </si>
  <si>
    <t>000 2 02 40000 00 0000 150</t>
  </si>
  <si>
    <t>Иные межбюджетные трансферты</t>
  </si>
  <si>
    <t>000 2 02 49999 00 0000 150</t>
  </si>
  <si>
    <t>Прочие межбюджетные трансферты передаваемые бюджетам сельских поселений</t>
  </si>
  <si>
    <t>ИТОГО ДОХОДОВ</t>
  </si>
  <si>
    <t>Приложение 3</t>
  </si>
  <si>
    <t>к решению ______ внеочередной сессии Собрания</t>
  </si>
  <si>
    <t>второго созыва от _______ г. № ______ "О бюджете муниципального</t>
  </si>
  <si>
    <r>
      <t>Межбюджетные трансферты,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true"/>
        <color theme="1" tint="0"/>
        <sz val="12"/>
      </rPr>
      <t>получаемые из бюджета</t>
    </r>
  </si>
  <si>
    <t>муниципального района на  2023 год</t>
  </si>
  <si>
    <t xml:space="preserve">Сумма, руб. </t>
  </si>
  <si>
    <t>Дотации бюджетам сельских поселений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</si>
  <si>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</si>
  <si>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</si>
  <si>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Субсидии на софинансирование мероприятий по ликвидации несанкционированных свалок</t>
  </si>
  <si>
    <t>Субсидии на обеспечение мероприятий по оборудованию контейнерных площадок для накопления твердых коммунальных отходов</t>
  </si>
  <si>
    <t>Субсидии на 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 на 2019 - 2024 годы»</t>
  </si>
  <si>
    <t>Субсидии на подготовку документов территориального планирования, градостроительного зонирования и документации по планировке территории</t>
  </si>
  <si>
    <t>Субсидии на реализацию мероприятий в рамках основного мероприятия "Обеспечение пожарной безопасности в органах исполнительной власти области и муниципальных образованиях"</t>
  </si>
  <si>
    <t>Софинансирование на реализацию мероприятий в рамках основного мероприятия "Обеспечение пожарной безопасности в органах исполнительной власти области и муниципальных образованиях"</t>
  </si>
  <si>
    <t>ИТОГО:</t>
  </si>
  <si>
    <t>Приложение 4</t>
  </si>
  <si>
    <t>второго созыва от ______ г. № _____ "О бюджете муниципального</t>
  </si>
  <si>
    <r>
      <t>Межбюджетные трансферты,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true"/>
        <color theme="1" tint="0"/>
        <sz val="12"/>
      </rPr>
      <t xml:space="preserve">получаемые из бюджета </t>
    </r>
  </si>
  <si>
    <t>муниципального района на плановый период 2024 и 2025 годов</t>
  </si>
  <si>
    <t>Сумма, руб.</t>
  </si>
  <si>
    <t>Приложение 5</t>
  </si>
  <si>
    <t>второго созыва от ________ г. № ______ "О бюджете муниципального</t>
  </si>
  <si>
    <t xml:space="preserve">Нормативы </t>
  </si>
  <si>
    <t xml:space="preserve">отчислений от неналоговых доходов и безвозмездных поступлений </t>
  </si>
  <si>
    <t>в бюджет муниципального образования</t>
  </si>
  <si>
    <t>Нормативы отчислений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</si>
  <si>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</si>
  <si>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</si>
  <si>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</si>
  <si>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000 1 11 05035 10 0000 120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</si>
  <si>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</si>
  <si>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</si>
  <si>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</si>
  <si>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</si>
  <si>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</si>
  <si>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</si>
  <si>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</si>
  <si>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</si>
  <si>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000 1 14 02050 10 0000 410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</si>
  <si>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</si>
  <si>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</si>
  <si>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</si>
  <si>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</si>
  <si>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</si>
  <si>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</si>
  <si>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</si>
  <si>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</si>
  <si>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</si>
  <si>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</si>
  <si>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</si>
  <si>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</si>
  <si>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</si>
  <si>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000 1 14 06025 10 0000 430</t>
  </si>
  <si>
    <t>000 1 16 00000 00 0000 000</t>
  </si>
  <si>
    <t>ШТРАФЫ, САНКЦИИ, ВОЗМЕЩЕНИЕ УЩЕРБА</t>
  </si>
  <si>
    <t>000 1 16 18000 00 0000 140</t>
  </si>
  <si>
    <t>Денежные взыскания (штрафы) за нарушение бюджетного законодательства Российской Федерации</t>
  </si>
  <si>
    <t>000 1 16 18050 10 0000 140</t>
  </si>
  <si>
    <t>Денежные взыскания (штрафы) за нарушение бюджетного законодательства (в части бюджетов сельских поселений)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</si>
  <si>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</si>
  <si>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</si>
  <si>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000 1 16 21050 10 0000 140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</si>
  <si>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</si>
  <si>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000 1 16 23000 00 0000 140</t>
  </si>
  <si>
    <t>Доходы от возмещения ущерба при возникновении страховых случаев</t>
  </si>
  <si>
    <t>000 1 16 23050 10 0000 140</t>
  </si>
  <si>
    <t>Доходы от возмещения ущерба при возникновении страховых случаев, когда выгодоприобретателями по договорам страхования выступают получатели средств бюджетов сельских поселений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</si>
  <si>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</si>
  <si>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</si>
  <si>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000 1 16 32000 10 0000 140</t>
  </si>
  <si>
    <t>000 1 16 33000 00 0000 140</t>
  </si>
  <si>
    <t>Денежные взыскания(штрафы)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</si>
  <si>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000 1 16 33050 10 0000 140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</si>
  <si>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</si>
  <si>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>000 1 16 90000 00 0000 140</t>
  </si>
  <si>
    <t>Прочие поступления от денежных взысканий (штрафов) и иных сумм в возмещение ущерба</t>
  </si>
  <si>
    <t>000 1 16 90050 10 0000 140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</si>
  <si>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</si>
  <si>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r>
      <rPr>
        <rFont val="Times New Roman"/>
        <b val="false"/>
        <color theme="1" tint="0"/>
        <sz val="12"/>
      </rPr>
      <t>ШТРАФЫ, САНКЦИИ, ВОЗМЕЩЕНИЕ УЩЕРБА</t>
    </r>
  </si>
  <si>
    <r>
      <rPr>
        <rFont val="Times New Roman"/>
        <color rgb="000000" tint="0"/>
        <sz val="12"/>
      </rPr>
      <t>000 1 16 10032 10 0000 140</t>
    </r>
  </si>
  <si>
    <r>
      <rPr>
        <rFont val="Times New Roman"/>
        <color rgb="000000" tint="0"/>
        <sz val="12"/>
      </rPr>
      <t>Прочее возмещение причиненного муниципальному имуществу сельского поселения (за исключением имущества, закрепленного за муниципальными бюджетными (автономными учреждениями, унитарными предприятиями)</t>
    </r>
  </si>
  <si>
    <t>000 1 17 00000 00 0000 000</t>
  </si>
  <si>
    <t>ПРОЧИЕ НЕНАЛОГОВЫЕ ДОХОДЫ</t>
  </si>
  <si>
    <t>000 1 17 01050 10 0000 180</t>
  </si>
  <si>
    <t>Невыясненные поступления, зачисляемые в бюджеты сельских поселений</t>
  </si>
  <si>
    <t>000 1 17 05050 10 0000 180</t>
  </si>
  <si>
    <t>Прочие неналоговые доходы бюджетов сельских поселений</t>
  </si>
  <si>
    <t>БЕЗВОЗМЕЗДНЫЕ ПОСТУПЛЕНИЯ ОТ ДРУГИХ БЮДЖЕТОВ БЮДЖЕТНОЙ СИСТЕМЫ РОССИЙСКОЙ ФЕДЕРАЦИИ</t>
  </si>
  <si>
    <t>000 2 02 10000 00 0000 150</t>
  </si>
  <si>
    <t>000 2 02 20000 00 0000 150</t>
  </si>
  <si>
    <t>000 2 02 90000 00 0000 150</t>
  </si>
  <si>
    <t>Прочие безвозмездные поступления от других бюджетов бюджетной системы</t>
  </si>
  <si>
    <t>000 2 03 00000 00 0000 180</t>
  </si>
  <si>
    <t>БЕЗВОЗМЕЗДНЫЕ ПОСТУПЛЕНИЯ ОТ ГОСУДАРСТВЕННЫХ (МУНИЦИПАЛЬНЫХ) ОРГАНИЗАЦИЙ</t>
  </si>
  <si>
    <t>000 2 07 00000 00 0000 180</t>
  </si>
  <si>
    <t>ПРОЧИЕ БЕЗВОЗМЕЗДНЫЕ ПОСТУПЛЕНИЯ</t>
  </si>
  <si>
    <t>000 2 08 00000 00 0000 150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</si>
  <si>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</si>
  <si>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000 2 08 05000 10 0000 150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</si>
  <si>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</si>
  <si>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r>
      <rPr>
        <rFont val="Times New Roman"/>
        <b val="true"/>
        <color rgb="000000" tint="0"/>
        <sz val="12"/>
      </rPr>
      <t>000 1 11 00000 00 0000 000</t>
    </r>
  </si>
  <si>
    <r>
      <rPr>
        <rFont val="Times New Roman"/>
        <b val="true"/>
        <color rgb="000000" tint="0"/>
        <sz val="12"/>
      </rPr>
      <t>Доходы от использования имущества, находящегося в государственной и муниципальной собственности</t>
    </r>
  </si>
  <si>
    <r>
      <rPr>
        <rFont val="Times New Roman"/>
        <color rgb="000000" tint="0"/>
        <sz val="12"/>
      </rPr>
      <t>000 1 11 05025 10 0000 120</t>
    </r>
  </si>
  <si>
    <r>
      <rPr>
        <rFont val="Times New Roman"/>
        <color rgb="000000" tint="0"/>
        <sz val="12"/>
      </rPr>
  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  </r>
  </si>
  <si>
    <r>
      <rPr>
        <rFont val="Times New Roman"/>
        <b val="true"/>
        <color theme="1" tint="0"/>
        <sz val="12"/>
      </rPr>
      <t>000 1 16 00000 00 0000 000</t>
    </r>
  </si>
  <si>
    <r>
      <rPr>
        <rFont val="Times New Roman"/>
        <b val="true"/>
        <color theme="1" tint="0"/>
        <sz val="12"/>
      </rPr>
      <t>Штрафы, санкции, возмещение ущерба</t>
    </r>
  </si>
  <si>
    <r>
      <rPr>
        <rFont val="Times New Roman"/>
        <b val="false"/>
        <color theme="1" tint="0"/>
        <sz val="12"/>
      </rPr>
      <t>000 1 16 10031 10 0000 140</t>
    </r>
  </si>
  <si>
    <r>
      <rPr>
        <rFont val="Times New Roman"/>
        <color theme="1" tint="0"/>
        <sz val="12"/>
      </rPr>
      <t>Возмещение ущерба при возникновении страховых случаев, когда выгодоприобретателями выступают получатели средств бюджета сельского поселения</t>
    </r>
  </si>
  <si>
    <t>на плановый период 2024 и 2025 годов"</t>
  </si>
  <si>
    <t>000 1 16 10031 10 0000 140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</si>
  <si>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</si>
  <si>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r>
      <rPr>
        <rFont val="Times New Roman"/>
        <b val="false"/>
        <color theme="1" tint="0"/>
        <sz val="12"/>
      </rPr>
      <t>Субсидии на подготовку проектов межевания земельных участков и на проведение кадастровых работ</t>
    </r>
  </si>
  <si>
    <t>Приложение 6</t>
  </si>
  <si>
    <r>
      <rPr>
        <rFont val="Times New Roman"/>
        <color theme="1" tint="0"/>
        <sz val="11"/>
      </rPr>
      <t>к решению ______ сессии Собрания</t>
    </r>
  </si>
  <si>
    <t xml:space="preserve">                                                                                                                                         депутатов сельского поселения «Искровская волость» </t>
  </si>
  <si>
    <t xml:space="preserve">второго созыва от ___________ г. № _____ "О бюджете муниципального   </t>
  </si>
  <si>
    <t>Ведомственная структура расходов  бюджета муниципального образования «Искровская волость»  на  2023 год</t>
  </si>
  <si>
    <t> Код главного  распорядителя и получателя</t>
  </si>
  <si>
    <t>Разд</t>
  </si>
  <si>
    <t>Ц.ст.</t>
  </si>
  <si>
    <t>Вид расх</t>
  </si>
  <si>
    <t>Муниципальная программа «Социально-экономическое развитие муниципального образования «Искровская волость» на 2023-2025 годы»</t>
  </si>
  <si>
    <t>0100000000</t>
  </si>
  <si>
    <t>Подпрограмма «Социально-экономическое развитие муниципального образования «Искровская волость» на 2023-2025 годы»</t>
  </si>
  <si>
    <t>0110000000</t>
  </si>
  <si>
    <t>Основное мероприятие «Повышение эффективности местного самоуправления в муниципальном образовании»</t>
  </si>
  <si>
    <t>0110100000</t>
  </si>
  <si>
    <t>Общегосударственные вопросы</t>
  </si>
  <si>
    <t>0100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</si>
  <si>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</si>
  <si>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</si>
  <si>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</si>
  <si>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по оплате труда муниципальных служащих, лиц, замещающих выборные муниципальные должности и на обеспечение функций муниципальных органов</t>
  </si>
  <si>
    <t>0110100900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</si>
  <si>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</si>
  <si>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органов исполнительной власти  субъектов Российской Федерации, местных администраций</t>
  </si>
  <si>
    <t>0104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</si>
  <si>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</si>
  <si>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</si>
  <si>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</si>
  <si>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оплате труда работников, занимающих должности, не отнесенные к должностям муниципальной службы и осуществляющих техническое обеспечение администрации поселения, работников, занятых обслуживанием администрации муниципального образования</t>
  </si>
  <si>
    <t>0110100901</t>
  </si>
  <si>
    <t>100</t>
  </si>
  <si>
    <t>Национальная оборона</t>
  </si>
  <si>
    <t>0200</t>
  </si>
  <si>
    <t>Мобилизационная и вневойсковая подготовка</t>
  </si>
  <si>
    <t>0203</t>
  </si>
  <si>
    <t>Расходы на осуществление полномочий по первичному воинскому учету на территориях где отсутствуют военные комиссариаты</t>
  </si>
  <si>
    <t>0110151180</t>
  </si>
  <si>
    <t> 000</t>
  </si>
  <si>
    <t>Непрограммные направления деятельности органов местного самоуправления</t>
  </si>
  <si>
    <t>Непрограммные расходы</t>
  </si>
  <si>
    <t>Резервные фонды</t>
  </si>
  <si>
    <t>0111</t>
  </si>
  <si>
    <t>Резервный фонд администрации в рамках непрограммного направления деятельности</t>
  </si>
  <si>
    <t>Иные бюджетные ассигнования</t>
  </si>
  <si>
    <t>Другие общегосударственные вопросы</t>
  </si>
  <si>
    <t>0113</t>
  </si>
  <si>
    <t>Выполнение прочих функций органами местного самоуправления</t>
  </si>
  <si>
    <r>
      <rPr>
        <rFont val="Times New Roman"/>
        <b val="true"/>
        <color theme="1" tint="0"/>
        <sz val="11"/>
      </rPr>
      <t>Основное мероприятие «Оценка недвижимости, признание прав регулирования отношений по муниципальной собственности»</t>
    </r>
    <r>
      <t xml:space="preserve">
</t>
    </r>
  </si>
  <si>
    <t>0110600000</t>
  </si>
  <si>
    <r>
      <rPr>
        <rFont val="Times New Roman"/>
        <b val="true"/>
        <i val="true"/>
        <color theme="1" tint="0"/>
        <sz val="11"/>
      </rPr>
      <t>Другие общегосударственные вопросы</t>
    </r>
    <r>
      <t xml:space="preserve">
</t>
    </r>
  </si>
  <si>
    <t>Подготовка документов территориального планирования, градостроительного зонирования и документации по планировке территории за счет дополнительных средств местного бюджета</t>
  </si>
  <si>
    <t>0110621270</t>
  </si>
  <si>
    <t>Закупка товаров, работ и услуг для обеспечения  государственных (муниципальных) нужд</t>
  </si>
  <si>
    <t>200</t>
  </si>
  <si>
    <r>
      <rPr>
        <rFont val="Times New Roman"/>
        <b val="false"/>
        <color theme="1" tint="0"/>
        <sz val="11"/>
      </rPr>
      <t>Подготовка документов территориального планирования, градостроительного зонирования и документации по планировке территории</t>
    </r>
  </si>
  <si>
    <t>0110641270</t>
  </si>
  <si>
    <r>
      <rPr>
        <rFont val="Times New Roman"/>
        <b val="false"/>
        <color theme="1" tint="0"/>
        <sz val="11"/>
      </rPr>
      <t>Закупка товаров, работ и услуг для обеспечения государственных (муниципальных) нужд</t>
    </r>
    <r>
      <t xml:space="preserve">
</t>
    </r>
  </si>
  <si>
    <r>
      <rPr>
        <rFont val="Times New Roman"/>
        <b val="false"/>
        <color theme="1" tint="0"/>
        <sz val="11"/>
      </rPr>
      <t>Софинансирование на подготовку документов территориального планирования, градостроительного зонирования и документации по планировке территории</t>
    </r>
    <r>
      <t xml:space="preserve">
</t>
    </r>
  </si>
  <si>
    <t>01106W1270</t>
  </si>
  <si>
    <t>Национальная экономика</t>
  </si>
  <si>
    <t>0400</t>
  </si>
  <si>
    <r>
      <rPr>
        <rFont val="Times New Roman"/>
        <b val="true"/>
        <i val="true"/>
        <color theme="1" tint="0"/>
        <sz val="12"/>
      </rPr>
      <t>Сельское хозяйство и рыболовство</t>
    </r>
  </si>
  <si>
    <r>
      <rPr>
        <rFont val="Times New Roman"/>
        <b val="true"/>
        <i val="true"/>
        <color theme="1" tint="0"/>
        <sz val="12"/>
      </rPr>
      <t>0405</t>
    </r>
  </si>
  <si>
    <r>
      <rPr>
        <rFont val="Times New Roman"/>
        <b val="true"/>
        <i val="true"/>
        <color theme="1" tint="0"/>
        <sz val="12"/>
      </rPr>
      <t>0110600000</t>
    </r>
  </si>
  <si>
    <r>
      <rPr>
        <rFont val="Times New Roman"/>
        <b val="false"/>
        <color theme="1" tint="0"/>
        <sz val="12"/>
      </rPr>
      <t>Подготовка проектов межевания земельных участков и проведение кадастровых работ</t>
    </r>
  </si>
  <si>
    <r>
      <rPr>
        <rFont val="Times New Roman"/>
        <b val="false"/>
        <color theme="1" tint="0"/>
        <sz val="12"/>
      </rPr>
      <t>0405</t>
    </r>
  </si>
  <si>
    <r>
      <rPr>
        <rFont val="Times New Roman"/>
        <b val="false"/>
        <color theme="1" tint="0"/>
        <sz val="12"/>
      </rPr>
      <t>01106L5990</t>
    </r>
  </si>
  <si>
    <r>
      <rPr>
        <rFont val="Times New Roman"/>
        <b val="false"/>
        <color theme="1" tint="0"/>
        <sz val="12"/>
      </rPr>
      <t>000</t>
    </r>
  </si>
  <si>
    <r>
      <rPr>
        <rFont val="Times New Roman"/>
        <b val="false"/>
        <color theme="1" tint="0"/>
        <sz val="12"/>
      </rPr>
      <t>200</t>
    </r>
  </si>
  <si>
    <t>Основное мероприятие «Обеспечение безопасности граждан»</t>
  </si>
  <si>
    <t>0110200000</t>
  </si>
  <si>
    <t>Национальная безопасность и правоохранительная деятельность</t>
  </si>
  <si>
    <t>0300</t>
  </si>
  <si>
    <r>
      <rPr>
        <rFont val="Times New Roman"/>
        <b val="true"/>
        <i val="true"/>
        <color rgb="000000" tint="0"/>
        <sz val="12"/>
      </rPr>
      <t>Защита населения и территории от чрезвычайных ситуаций природного и техногенного характера, пожарная безопасность</t>
    </r>
  </si>
  <si>
    <t>0310</t>
  </si>
  <si>
    <t>Обеспечение пожарной безопасности в муниципальных образованиях</t>
  </si>
  <si>
    <t>0110241340</t>
  </si>
  <si>
    <t>Софинансирование на беспечение пожарной безопасности в муниципальных образованиях</t>
  </si>
  <si>
    <t>01102W1340</t>
  </si>
  <si>
    <t>Другие вопросы в области национальной безопасности и правоохранительной деятельности</t>
  </si>
  <si>
    <t>0314</t>
  </si>
  <si>
    <t>Мероприятия, направленные на укрепление пожарной безопасности муниципального образования</t>
  </si>
  <si>
    <t>0110222100</t>
  </si>
  <si>
    <t>Основное мероприятие «Развитие транспортного обслуживания населения на территории муниципального образования»</t>
  </si>
  <si>
    <t>0110300000</t>
  </si>
  <si>
    <t>Дорожное хозяйство (дорожные фонды)</t>
  </si>
  <si>
    <t>0409</t>
  </si>
  <si>
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</si>
  <si>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>0110324100</t>
  </si>
  <si>
    <t>Основное мероприятие «Благоустройство»</t>
  </si>
  <si>
    <t>0110400000</t>
  </si>
  <si>
    <t>Жилищно-коммунальное хозяйство</t>
  </si>
  <si>
    <t>0500</t>
  </si>
  <si>
    <t>Благоустройство</t>
  </si>
  <si>
    <t>0503</t>
  </si>
  <si>
    <t>Развитие и содержание сетей уличного освещения в границах муниципального образования</t>
  </si>
  <si>
    <t>0110423400</t>
  </si>
  <si>
    <t>Проведение мероприятий по озеленению улиц муниципального образования по озеленению территории поселения</t>
  </si>
  <si>
    <t>0110423500</t>
  </si>
  <si>
    <t>Содержание и ремонт захоронений</t>
  </si>
  <si>
    <t>0110423600</t>
  </si>
  <si>
    <t>Другие расходы по благоустройству территории поселения</t>
  </si>
  <si>
    <t>0110423700</t>
  </si>
  <si>
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на 2019 - 2024 годы»</t>
  </si>
  <si>
    <t>01104L2990</t>
  </si>
  <si>
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"Увековечение памяти погибших при защите Отечества на 2019 - 2024 годы" (дополнительные расходы местного бюджета)</t>
  </si>
  <si>
    <t>01104Z2990</t>
  </si>
  <si>
    <t>Основное мероприятие «Развитие институтов территориального общественного самоуправления и поддержка проектов местных инициатив»</t>
  </si>
  <si>
    <t>0111100000</t>
  </si>
  <si>
    <r>
      <rPr>
        <rFont val="Times New Roman"/>
        <b val="true"/>
        <i val="true"/>
        <color theme="1" tint="0"/>
        <sz val="12"/>
      </rPr>
      <t>Дорожное хозяйство (дорожные фонды)</t>
    </r>
  </si>
  <si>
    <r>
      <rPr>
        <rFont val="Times New Roman"/>
        <b val="true"/>
        <i val="true"/>
        <color theme="1" tint="0"/>
        <sz val="12"/>
      </rPr>
      <t>0409</t>
    </r>
  </si>
  <si>
    <r>
      <rPr>
        <rFont val="Times New Roman"/>
        <b val="true"/>
        <i val="true"/>
        <color theme="1" tint="0"/>
        <sz val="12"/>
      </rPr>
      <t>0111100000</t>
    </r>
  </si>
  <si>
    <r>
      <rPr>
        <rFont val="Times New Roman"/>
        <b val="true"/>
        <i val="true"/>
        <color theme="1" tint="0"/>
        <sz val="12"/>
      </rPr>
      <t>000</t>
    </r>
  </si>
  <si>
    <r>
      <rPr>
        <rFont val="Times New Roman"/>
        <b val="false"/>
        <i val="false"/>
        <sz val="12"/>
      </rPr>
      <t>Реализация проекта ТОС "Не предадим забвению!"</t>
    </r>
  </si>
  <si>
    <r>
      <rPr>
        <rFont val="Times New Roman"/>
        <b val="false"/>
        <i val="false"/>
        <color theme="1" tint="0"/>
        <sz val="11"/>
      </rPr>
      <t>0409</t>
    </r>
  </si>
  <si>
    <r>
      <rPr>
        <rFont val="Times New Roman"/>
        <color theme="1" tint="0"/>
        <sz val="11"/>
      </rPr>
      <t>0111141561</t>
    </r>
  </si>
  <si>
    <r>
      <t>Софинансирование на реализацию проекта ТОС "</t>
    </r>
    <r>
      <rPr>
        <rFont val="Times New Roman"/>
        <b val="false"/>
        <i val="false"/>
        <sz val="12"/>
      </rPr>
      <t>Не предадим забвению!</t>
    </r>
    <r>
      <t>"</t>
    </r>
  </si>
  <si>
    <r>
      <rPr>
        <rFont val="Times New Roman"/>
        <color theme="1" tint="0"/>
        <sz val="11"/>
      </rPr>
      <t>01111W1561</t>
    </r>
  </si>
  <si>
    <r>
      <rPr>
        <rFont val="Times New Roman"/>
        <b val="false"/>
        <i val="false"/>
        <sz val="12"/>
      </rPr>
      <t>Реализация проекта ТОС "Чудесное преображение"</t>
    </r>
  </si>
  <si>
    <r>
      <rPr>
        <rFont val="Times New Roman"/>
        <color theme="1" tint="0"/>
        <sz val="11"/>
      </rPr>
      <t>0111141562</t>
    </r>
  </si>
  <si>
    <r>
      <rPr>
        <rFont val="Times New Roman"/>
        <b val="false"/>
        <i val="false"/>
        <sz val="12"/>
      </rPr>
      <t>Софинансирование на реализацию проекта ТОС "Чудесное преображение"</t>
    </r>
  </si>
  <si>
    <r>
      <rPr>
        <rFont val="Times New Roman"/>
        <color theme="1" tint="0"/>
        <sz val="11"/>
      </rPr>
      <t>01111W1562</t>
    </r>
  </si>
  <si>
    <r>
      <rPr>
        <rFont val="Times New Roman"/>
        <b val="true"/>
        <i val="true"/>
        <sz val="12"/>
      </rPr>
      <t>Благоустройство</t>
    </r>
  </si>
  <si>
    <r>
      <rPr>
        <rFont val="Times New Roman"/>
        <b val="true"/>
        <i val="true"/>
        <color theme="1" tint="0"/>
        <sz val="11"/>
      </rPr>
      <t>0503</t>
    </r>
  </si>
  <si>
    <r>
      <rPr>
        <rFont val="Times New Roman"/>
        <b val="true"/>
        <i val="true"/>
        <color theme="1" tint="0"/>
        <sz val="11"/>
      </rPr>
      <t>000</t>
    </r>
  </si>
  <si>
    <t>Поддержка проектов территориального общественного самоуправления</t>
  </si>
  <si>
    <t>0111128100</t>
  </si>
  <si>
    <r>
      <t>Реализация проекта ТОС "</t>
    </r>
    <r>
      <rPr>
        <rFont val="Times New Roman"/>
        <b val="false"/>
        <i val="false"/>
        <sz val="12"/>
      </rPr>
      <t>Не предадим забвению!</t>
    </r>
    <r>
      <t>"</t>
    </r>
  </si>
  <si>
    <t>0111141561</t>
  </si>
  <si>
    <r>
      <t>Реализация проекта ТОС "</t>
    </r>
    <r>
      <rPr>
        <rFont val="Times New Roman"/>
        <b val="false"/>
        <i val="false"/>
        <sz val="12"/>
      </rPr>
      <t>Чудесное преображение</t>
    </r>
    <r>
      <t>"</t>
    </r>
  </si>
  <si>
    <t>0111141562</t>
  </si>
  <si>
    <r>
      <t>Софинансирование на реализацию проекта ТОС "</t>
    </r>
    <r>
      <rPr>
        <rFont val="Times New Roman"/>
        <b val="false"/>
        <i val="false"/>
        <sz val="12"/>
      </rPr>
      <t>Чудесное преображение</t>
    </r>
    <r>
      <t>"</t>
    </r>
  </si>
  <si>
    <t>01111W1562</t>
  </si>
  <si>
    <t>Основное мероприятие «Организация досуга и обеспечения жителей поселения услугами организаций культуры»</t>
  </si>
  <si>
    <t>0110800000</t>
  </si>
  <si>
    <t>Культура и кинематография</t>
  </si>
  <si>
    <t>0800</t>
  </si>
  <si>
    <t>Культура</t>
  </si>
  <si>
    <t>0801</t>
  </si>
  <si>
    <t>Организация досуга и обеспечения жителей поселения услугами организаций культуры</t>
  </si>
  <si>
    <t>0110823800</t>
  </si>
  <si>
    <t>Основное мероприятие «Социальная поддержка граждан»</t>
  </si>
  <si>
    <t>0110500000</t>
  </si>
  <si>
    <t>Социальная политика</t>
  </si>
  <si>
    <t>Пенсионное обеспечение</t>
  </si>
  <si>
    <t>Доплаты к пенсиям муниципальным служащим</t>
  </si>
  <si>
    <t>0110525400</t>
  </si>
  <si>
    <r>
      <rPr>
        <rFont val="Times New Roman"/>
        <color rgb="000000" tint="0"/>
        <sz val="12"/>
      </rPr>
      <t>Социальное обеспечение и иные выплаты населению</t>
    </r>
  </si>
  <si>
    <t>Другие вопросы в области социальной политики</t>
  </si>
  <si>
    <t>0000000000</t>
  </si>
  <si>
    <t>Осуществление единовременной выплаты гражданам РФ, постоянно проживающим на территории муниципального образования, в связи с празднованием очередной годовщины Победы</t>
  </si>
  <si>
    <t>0110527400</t>
  </si>
  <si>
    <r>
      <rPr>
        <rFont val="Times New Roman"/>
        <b val="true"/>
        <color rgb="000000" tint="0"/>
        <sz val="12"/>
      </rPr>
      <t>Непрограммные направления деятельности органов местного самоуправления</t>
    </r>
  </si>
  <si>
    <r>
      <rPr>
        <rFont val="Times New Roman"/>
        <b val="true"/>
        <color rgb="000000" tint="0"/>
        <sz val="12"/>
      </rPr>
      <t>Непрограммные расходы</t>
    </r>
  </si>
  <si>
    <r>
      <rPr>
        <rFont val="Times New Roman"/>
        <b val="true"/>
        <color theme="1" tint="0"/>
        <sz val="12"/>
      </rPr>
      <t>000</t>
    </r>
  </si>
  <si>
    <r>
      <rPr>
        <rFont val="Times New Roman"/>
        <b val="true"/>
        <i val="true"/>
        <color rgb="000000" tint="0"/>
        <sz val="12"/>
      </rPr>
      <t>Другие вопросы в области социальной политики</t>
    </r>
  </si>
  <si>
    <r>
      <rPr>
        <rFont val="Times New Roman"/>
        <color rgb="000000" tint="0"/>
        <sz val="12"/>
      </rPr>
      <t>Резервный фонд администрации в рамках непрограммного направления деятельности</t>
    </r>
  </si>
  <si>
    <t>9090020001</t>
  </si>
  <si>
    <t>Всего расходов:</t>
  </si>
  <si>
    <t>Приложение 7</t>
  </si>
  <si>
    <t>второго созыва от __________ г. № ______ "О бюджете муниципального</t>
  </si>
  <si>
    <t xml:space="preserve">   </t>
  </si>
  <si>
    <t xml:space="preserve">Ведомственная структура расходов бюджета муниципального образования </t>
  </si>
  <si>
    <t>«Искровская волость» на плановый период 2024 и 2025 годов</t>
  </si>
  <si>
    <t>Код  функциональной классификации</t>
  </si>
  <si>
    <t>Разд.</t>
  </si>
  <si>
    <t>Вид.расх.</t>
  </si>
  <si>
    <r>
      <rPr>
        <rFont val="Times New Roman"/>
        <color rgb="000000" tint="0"/>
        <sz val="12"/>
      </rPr>
      <t>Закупка товаров, работ и услуг для обеспечения государственных (муниципальных) нужд</t>
    </r>
  </si>
  <si>
    <t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</si>
  <si>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Дорожное хозяйство(дорожные фонды)</t>
  </si>
  <si>
    <t>Социальное обеспечение и иные выплаты населению</t>
  </si>
  <si>
    <t>1006</t>
  </si>
  <si>
    <t>300</t>
  </si>
  <si>
    <r>
      <rPr>
        <rFont val="Times New Roman"/>
        <color rgb="000000" tint="0"/>
        <sz val="12"/>
      </rPr>
      <t>Условно утвержденные расходы</t>
    </r>
  </si>
  <si>
    <t xml:space="preserve">                                                                 Всего расходов:</t>
  </si>
  <si>
    <t>Приложение 8</t>
  </si>
  <si>
    <t xml:space="preserve">                      </t>
  </si>
  <si>
    <t xml:space="preserve">Распределение средств  бюджета муниципального образования                   «Искровская волость»  </t>
  </si>
  <si>
    <t>по разделам, подразделам, целевым статьям и видам расходов на 2023 год</t>
  </si>
  <si>
    <t>Разд. подр.</t>
  </si>
  <si>
    <t>Вид.         расх.</t>
  </si>
  <si>
    <t>Резервный фонд администрации  в рамках непрограммного направления деятельности</t>
  </si>
  <si>
    <t xml:space="preserve"> Иные бюджетные ассигнования</t>
  </si>
  <si>
    <t>800</t>
  </si>
  <si>
    <r>
      <rPr>
        <rFont val="Times New Roman"/>
        <b val="true"/>
        <sz val="11"/>
      </rPr>
      <t>Другие вопросы в области национальной экономики</t>
    </r>
  </si>
  <si>
    <r>
      <rPr>
        <rFont val="Times New Roman"/>
        <b val="true"/>
        <color theme="1" tint="0"/>
        <sz val="11"/>
      </rPr>
      <t>0113</t>
    </r>
  </si>
  <si>
    <r>
      <rPr>
        <rFont val="Times New Roman"/>
        <b val="true"/>
        <color theme="1" tint="0"/>
        <sz val="11"/>
      </rPr>
      <t>0000000000</t>
    </r>
  </si>
  <si>
    <r>
      <rPr>
        <rFont val="Times New Roman"/>
        <b val="true"/>
        <color theme="1" tint="0"/>
        <sz val="11"/>
      </rPr>
      <t>000</t>
    </r>
  </si>
  <si>
    <t>Подготовка документов территориального планирования, градостроительного зонирования и документации по планировке территории</t>
  </si>
  <si>
    <t>Софинансирование на подготовку документов территориального планирования, градостроительного зонирования и документации по планировке территории</t>
  </si>
  <si>
    <t xml:space="preserve">      Выполнение прочих функций органами местного самоуправления</t>
  </si>
  <si>
    <t>Защита населения и территории от чрезвычайных ситуаций природного и техногенного характера, пожарная безопасность</t>
  </si>
  <si>
    <r>
      <rPr>
        <rFont val="Times New Roman"/>
        <b val="true"/>
        <i val="false"/>
        <color theme="1" tint="0"/>
        <sz val="12"/>
      </rPr>
      <t>Сельское хозяйство и рыболовство</t>
    </r>
  </si>
  <si>
    <r>
      <rPr>
        <rFont val="Times New Roman"/>
        <b val="false"/>
        <i val="false"/>
        <color theme="1" tint="0"/>
        <sz val="12"/>
      </rPr>
      <t>0405</t>
    </r>
  </si>
  <si>
    <r>
      <rPr>
        <rFont val="Times New Roman"/>
        <color rgb="000000" tint="0"/>
        <sz val="12"/>
      </rPr>
  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  </r>
  </si>
  <si>
    <r>
      <rPr>
        <rFont val="Times New Roman"/>
        <color rgb="000000" tint="0"/>
        <sz val="12"/>
      </rPr>
      <t>0409</t>
    </r>
  </si>
  <si>
    <r>
      <rPr>
        <rFont val="Times New Roman"/>
        <color rgb="000000" tint="0"/>
        <sz val="12"/>
      </rPr>
      <t>0110324100</t>
    </r>
  </si>
  <si>
    <r>
      <rPr>
        <rFont val="Times New Roman"/>
        <color rgb="000000" tint="0"/>
        <sz val="12"/>
      </rPr>
      <t>000</t>
    </r>
  </si>
  <si>
    <r>
      <rPr>
        <rFont val="Times New Roman"/>
        <color rgb="000000" tint="0"/>
        <sz val="12"/>
      </rPr>
      <t>Закупка товаров, работ и услуг для обеспечения  государственных (муниципальных) нужд</t>
    </r>
  </si>
  <si>
    <r>
      <rPr>
        <rFont val="Times New Roman"/>
        <color rgb="000000" tint="0"/>
        <sz val="12"/>
      </rPr>
  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на 2019 - 2024 годы»</t>
    </r>
  </si>
  <si>
    <t xml:space="preserve">01104L2990  </t>
  </si>
  <si>
    <t xml:space="preserve">  Культура и кинематография</t>
  </si>
  <si>
    <t xml:space="preserve">                                                                                          Всего расходов:</t>
  </si>
  <si>
    <t>Приложение 9</t>
  </si>
  <si>
    <t>второго созыва от _________ г. № _____ "О бюджете муниципального</t>
  </si>
  <si>
    <t xml:space="preserve">Распределение средств  бюджета муниципального образования </t>
  </si>
  <si>
    <t xml:space="preserve"> «Искровская волость»  по разделам, подразделам, целевым статьям и видам </t>
  </si>
  <si>
    <r>
      <t xml:space="preserve"> расходов на плановый период 2024 и 2025 годов</t>
    </r>
    <r>
      <rPr>
        <rFont val="Times New Roman"/>
        <b val="false"/>
        <color theme="1" tint="0"/>
        <sz val="16"/>
      </rPr>
      <t xml:space="preserve">   </t>
    </r>
  </si>
  <si>
    <t>Разд.      подр.</t>
  </si>
  <si>
    <r>
      <rPr>
        <rFont val="Times New Roman"/>
        <b val="true"/>
        <color theme="1" tint="0"/>
        <sz val="12"/>
      </rPr>
      <t>0102</t>
    </r>
  </si>
  <si>
    <r>
      <rPr>
        <rFont val="Times New Roman"/>
        <b val="true"/>
        <color theme="1" tint="0"/>
        <sz val="12"/>
      </rPr>
      <t>0000000000</t>
    </r>
  </si>
  <si>
    <r>
      <rPr>
        <rFont val="Times New Roman"/>
        <b val="true"/>
        <color theme="1" tint="0"/>
        <sz val="12"/>
      </rPr>
      <t>0104</t>
    </r>
  </si>
  <si>
    <r>
      <t xml:space="preserve">    </t>
    </r>
    <r>
      <rPr>
        <rFont val="Times New Roman"/>
        <b val="true"/>
        <color theme="1" tint="0"/>
        <sz val="12"/>
      </rPr>
      <t>Резервные фонды</t>
    </r>
  </si>
  <si>
    <t xml:space="preserve">      Резервный фонд администрации муниципального района в рамках непрограммного направления деятельности</t>
  </si>
  <si>
    <t xml:space="preserve">    Другие общегосударственные вопросы</t>
  </si>
  <si>
    <t xml:space="preserve">      Установление муниципальным служащим ежемесячных гарантированных выплат в целях стимулирования соблюдения установленных запретов и ограничений и повышения профессионального уровня</t>
  </si>
  <si>
    <t>0110125900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</si>
  <si>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</si>
  <si>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Возмещение затрат по созданию условий для предоставления государственных и муниципальных услуг по принципу «одного окна» на территории сельских поселений</t>
  </si>
  <si>
    <t>0110143050</t>
  </si>
  <si>
    <t xml:space="preserve">    Резервные фонды</t>
  </si>
  <si>
    <t xml:space="preserve">      Резервный фонд администрации  в рамках непрограммного направления деятельности</t>
  </si>
  <si>
    <t xml:space="preserve">        Иные бюджетные ассигнования</t>
  </si>
  <si>
    <r>
      <rPr>
        <rFont val="Times New Roman"/>
        <b val="true"/>
        <color rgb="000000" tint="0"/>
        <sz val="12"/>
      </rPr>
      <t>0113</t>
    </r>
  </si>
  <si>
    <r>
      <rPr>
        <rFont val="Times New Roman"/>
        <b val="true"/>
        <color rgb="000000" tint="0"/>
        <sz val="12"/>
      </rPr>
      <t>0000000000</t>
    </r>
  </si>
  <si>
    <r>
      <rPr>
        <rFont val="Times New Roman"/>
        <b val="true"/>
        <color theme="1" tint="0"/>
        <sz val="12"/>
      </rPr>
      <t>0409</t>
    </r>
  </si>
  <si>
    <r>
      <rPr>
        <rFont val="Times New Roman"/>
        <b val="true"/>
        <color theme="1" tint="0"/>
        <sz val="12"/>
      </rPr>
      <t>0503</t>
    </r>
  </si>
  <si>
    <r>
      <rPr>
        <rFont val="Times New Roman"/>
        <b val="true"/>
        <color theme="1" tint="0"/>
        <sz val="12"/>
      </rPr>
      <t>0801</t>
    </r>
  </si>
  <si>
    <t>Условно утвержденные расходы</t>
  </si>
  <si>
    <t xml:space="preserve">                                                                                Всего расходов:</t>
  </si>
  <si>
    <t>Приложение 10</t>
  </si>
  <si>
    <t>к решению ___________ сессии Собрания</t>
  </si>
  <si>
    <t>Собразования "Искровская волость" на 2023 год и</t>
  </si>
  <si>
    <r>
      <t>на плановый период 2024 и 2025 годов"</t>
    </r>
    <r>
      <rPr>
        <rFont val="Times New Roman"/>
        <color theme="1" tint="0"/>
        <sz val="11"/>
      </rPr>
      <t xml:space="preserve">, </t>
    </r>
    <r>
      <rPr>
        <rFont val="Times New Roman"/>
        <color rgb="000000" tint="0"/>
        <sz val="11"/>
      </rPr>
      <t>принятое в новой редакции решением</t>
    </r>
  </si>
  <si>
    <t>Распределение средств  бюджета муниципального образования «Искровская волость»</t>
  </si>
  <si>
    <t xml:space="preserve">по целевым статьям (муниципальным программам и непрограммным           </t>
  </si>
  <si>
    <t>направлениям деятельности), группам видов расходов классификации расходов</t>
  </si>
  <si>
    <t>муниципального образования на 2023 год</t>
  </si>
  <si>
    <t>Код функциональной классификации</t>
  </si>
  <si>
    <t>Вид расх.</t>
  </si>
  <si>
    <r>
      <t xml:space="preserve">Муниципальная 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>«Искровская волость»</t>
    </r>
    <r>
      <t xml:space="preserve">  на 2023-2025 годы»</t>
    </r>
  </si>
  <si>
    <r>
      <t xml:space="preserve">Подпрограмма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 xml:space="preserve">«Искровская волость» </t>
    </r>
    <r>
      <t>на 2023-2025 годы»</t>
    </r>
  </si>
  <si>
    <t xml:space="preserve"> Закупка товаров, работ и услуг для обеспечения  государственных (муниципальных) нужд</t>
  </si>
  <si>
    <t xml:space="preserve"> Доплаты к пенсиям муниципальным служащим</t>
  </si>
  <si>
    <r>
      <t xml:space="preserve">  </t>
    </r>
    <r>
      <rPr>
        <rFont val="Times New Roman"/>
        <b val="true"/>
        <color theme="1" tint="0"/>
        <sz val="12"/>
      </rPr>
      <t>Основное мероприятие «Организация досуга и обеспечения жителей поселения услугами организаций культуры»</t>
    </r>
  </si>
  <si>
    <t xml:space="preserve">      Непрограммные направления деятельности органов местного самоуправления</t>
  </si>
  <si>
    <t xml:space="preserve">      Непрограммные расходы</t>
  </si>
  <si>
    <t xml:space="preserve">  Иные бюджетные ассигнования</t>
  </si>
  <si>
    <t xml:space="preserve">                                      </t>
  </si>
  <si>
    <t>Приложение 11</t>
  </si>
  <si>
    <t>Распределение средств  бюджета муниципального образования «Искровская</t>
  </si>
  <si>
    <t>волость»  по целевым статьям (муниципальным программам и непрограммным</t>
  </si>
  <si>
    <t>направлениям деятельности), группам видов расходов классификации расходов бюджета</t>
  </si>
  <si>
    <t xml:space="preserve">              муниципального образования на плановый период 2024 и 2025 годов                         </t>
  </si>
  <si>
    <r>
      <t xml:space="preserve">Подпрограмма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>«Искровская волость»</t>
    </r>
    <r>
      <t xml:space="preserve"> на 2023-2025 годы»</t>
    </r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</si>
  <si>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</si>
  <si>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 на осуществление полномочий по первичному воинскому учету на территориях, где отсутствуют военные комиссариаты</t>
  </si>
  <si>
    <t>9090020004</t>
  </si>
  <si>
    <t>Приложение 12</t>
  </si>
  <si>
    <t>к решению ________сессии Собрания</t>
  </si>
  <si>
    <t>второго созыва от _________ г. № ______ "О бюджете муниципального</t>
  </si>
  <si>
    <t>Источники внутреннего финансирования дефицита бюджета</t>
  </si>
  <si>
    <t>муниципального образования «Искровская волость»  на 2023 год</t>
  </si>
  <si>
    <t xml:space="preserve">                                                                                                                                            </t>
  </si>
  <si>
    <t>Код</t>
  </si>
  <si>
    <t>Наименование кода группы, подгруппы, статьи, вида источника финансирования дефицита местного бюджета, кода классификации операций сектора государственного управления, относящихся к источникам финансирования дефицита бюджета муниципального образования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</si>
  <si>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</si>
  <si>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</si>
  <si>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</si>
  <si>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</si>
  <si>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01 05 02 00 00 0000 510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</si>
  <si>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</si>
  <si>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</si>
  <si>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</si>
  <si>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субъектов Российской Федерации</t>
  </si>
  <si>
    <t>01 05 00 00 00 0000 600</t>
  </si>
  <si>
    <t>Уменьшение остатков средств бюджетов</t>
  </si>
  <si>
    <t>01 05 02 00 00 0000 610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</si>
  <si>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</si>
  <si>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</si>
  <si>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</si>
  <si>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субъектов Российской Федерации</t>
  </si>
  <si>
    <t>Итого источников внутреннего финансирования дефицита бюджета муниципального образования</t>
  </si>
  <si>
    <t>Приложение 13</t>
  </si>
  <si>
    <t>к решению _______сессии Собрания</t>
  </si>
  <si>
    <t xml:space="preserve">муниципального образования «Искровская волость»  </t>
  </si>
  <si>
    <t xml:space="preserve">  на плановый период 2024 и 2025 годов</t>
  </si>
  <si>
    <t xml:space="preserve"> </t>
  </si>
  <si>
    <t>Приложение 14</t>
  </si>
  <si>
    <r>
      <t>ОБЪЕМ</t>
    </r>
    <r>
      <t xml:space="preserve">
</t>
    </r>
    <r>
      <t>бюджетных ассигнований Дорожного фонда муниципального образования "Искровская волость" на 2023 год</t>
    </r>
    <r>
      <t xml:space="preserve">
</t>
    </r>
  </si>
  <si>
    <t>(руб. )</t>
  </si>
  <si>
    <t>2023  год</t>
  </si>
  <si>
    <t xml:space="preserve">   Муниципальная программа «Социально-экономическое развитие муниципального образования «Искровская волость» на 2023-2025 годы»</t>
  </si>
  <si>
    <t>в т.ч.</t>
  </si>
  <si>
    <t xml:space="preserve">   Подпрограмма «Социально-экономическое развитие муниципального образования «Искровская волость» на 2023-2025 годы»</t>
  </si>
  <si>
    <t xml:space="preserve">   Основное мероприятие «Развитие транспортного обслуживания населения на территории муниципального образования»</t>
  </si>
  <si>
    <t xml:space="preserve">   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</si>
  <si>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 xml:space="preserve">  Ремонт мостов в границах муниципального образования</t>
  </si>
  <si>
    <t>Межбюджетные трансферты, передаваемые бюджету поселений из бюджета муниципального района  на  осуществление части полномочий по решению вопросов местного значения (дорожная деятельность в отношении автомобильных дорог местного значения в границах населенных пунктов поселений)</t>
  </si>
  <si>
    <t>Приложение 15</t>
  </si>
  <si>
    <r>
      <t>ОБЪЕМ</t>
    </r>
    <r>
      <t xml:space="preserve">
</t>
    </r>
    <r>
      <t>бюджетных ассигнований Дорожного фонда муниципального образования "Искровская волость" на плановый период 2024 и 2025 годов</t>
    </r>
    <r>
      <t xml:space="preserve">
</t>
    </r>
  </si>
  <si>
    <t>Осуществление реконструкции автомобильных дорог общего пользования местного значения с целью обеспечения сохранности повышения ее транпортно-эксплуатационных показателей и приведению в нормативное состояние в муниципальном образовании Дновский район</t>
  </si>
  <si>
    <t>Муниципальная программа «Управление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долгом»</t>
  </si>
  <si>
    <t>Подпрограмма муниципальной программы «Совершенствование, развитие бюджетного процесса и управление муниципальным долгом»</t>
  </si>
  <si>
    <t>Приложение 16</t>
  </si>
  <si>
    <t>к решению _______ внеочередной сессии Собрания</t>
  </si>
  <si>
    <t>депутатов сельского поселения "Искровская  волость"</t>
  </si>
  <si>
    <t>второго созыва от ________ г. № ____ "О бюджете муниципального</t>
  </si>
  <si>
    <r>
      <t xml:space="preserve">Программа муниципальных внутренних заимствований </t>
    </r>
    <r>
      <t xml:space="preserve">
</t>
    </r>
    <r>
      <t xml:space="preserve"> муниципального образования «Искровская волость» на 2023 год</t>
    </r>
    <r>
      <t xml:space="preserve">
</t>
    </r>
    <r>
      <t>и на плановый период 2024 и 2025 годов</t>
    </r>
    <r>
      <t xml:space="preserve">
</t>
    </r>
    <r>
      <t xml:space="preserve">
</t>
    </r>
  </si>
  <si>
    <t>Муниципальные внутренние заимствования</t>
  </si>
  <si>
    <t>2023 год</t>
  </si>
  <si>
    <t>Привлечение</t>
  </si>
  <si>
    <t>Всего</t>
  </si>
  <si>
    <t>в том числе:</t>
  </si>
  <si>
    <t>кредиты кредитных организаций</t>
  </si>
  <si>
    <t>бюджетные кредиты от других бюджетов бюджетной системы</t>
  </si>
  <si>
    <t xml:space="preserve">                            Погашение</t>
  </si>
  <si>
    <t>Погашение</t>
  </si>
  <si>
    <t xml:space="preserve"> 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</si>
  <si>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r>
      <rPr>
        <rFont val="Times New Roman"/>
        <b val="false"/>
        <i val="true"/>
        <sz val="12"/>
      </rPr>
      <t>Основное мероприятие «Развитие институтов территориального общественного самоуправления и поддержка проектов местных инициатив»</t>
    </r>
  </si>
  <si>
    <r>
      <rPr>
        <rFont val="Times New Roman"/>
        <i val="false"/>
        <sz val="12"/>
      </rPr>
      <t>в т.ч.</t>
    </r>
  </si>
  <si>
    <t>муниципального образования «Искровская волость»  на 2024 год</t>
  </si>
  <si>
    <t>Утверждено решением о бюджете</t>
  </si>
  <si>
    <t>Исполнено, руб.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</si>
</sst>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#,##0.00" formatCode="#,##0.00" numFmtId="1001"/>
    <numFmt co:extendedFormatCode="#,##0.00;-#,##0.00" formatCode="#,##0.00;-#,##0.00" numFmtId="1002"/>
    <numFmt co:extendedFormatCode="@" formatCode="@" numFmtId="1003"/>
    <numFmt co:extendedFormatCode="_-* #,##0.00&quot;р.&quot;_-;-* #,##0.00&quot;р.&quot;_-;_-* -??&quot;р.&quot;_-;_-@_-" formatCode="_-* #,##0.00&quot;р.&quot;_-;-* #,##0.00&quot;р.&quot;_-;_-* -??&quot;р.&quot;_-;_-@_-" numFmtId="1004"/>
    <numFmt co:extendedFormatCode="0" formatCode="0" numFmtId="1005"/>
    <numFmt co:extendedFormatCode="#,##0" formatCode="#,##0" numFmtId="1006"/>
  </numFmts>
  <fonts count="59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color theme="1" tint="0"/>
      <sz val="10"/>
    </font>
    <font>
      <color theme="1" tint="0"/>
      <sz val="12"/>
      <scheme val="minor"/>
    </font>
    <font>
      <name val="Times New Roman"/>
      <b val="true"/>
      <color theme="1" tint="0"/>
      <sz val="12"/>
    </font>
    <font>
      <name val="Times New Roman"/>
      <color theme="1" tint="0"/>
      <sz val="12"/>
    </font>
    <font>
      <name val="Times New Roman"/>
      <color rgb="000000" tint="0"/>
      <sz val="12"/>
    </font>
    <font>
      <name val="Times New Roman"/>
      <color rgb="FF0000" tint="0"/>
      <sz val="12"/>
    </font>
    <font>
      <name val="Times New Roman"/>
      <b val="true"/>
      <color rgb="000000" tint="0"/>
      <sz val="12"/>
    </font>
    <font>
      <name val="Times New Roman"/>
      <color rgb="000000" tint="0"/>
      <sz val="10"/>
    </font>
    <font>
      <name val="Times New Roman"/>
      <color rgb="000000" tint="0"/>
      <sz val="11"/>
    </font>
    <font>
      <name val="Times New Roman"/>
      <sz val="12"/>
    </font>
    <font>
      <name val="Times New Roman"/>
      <b val="true"/>
      <color rgb="000000" tint="0"/>
      <sz val="10"/>
    </font>
    <font>
      <name val="Times New Roman"/>
      <b val="true"/>
      <color rgb="000000" tint="0"/>
      <sz val="11"/>
    </font>
    <font>
      <name val="Times New Roman"/>
      <b val="false"/>
      <color rgb="000000" tint="0"/>
      <sz val="12"/>
    </font>
    <font>
      <name val="Calibri"/>
      <sz val="12"/>
    </font>
    <font>
      <name val="Arial"/>
      <color theme="1" tint="0"/>
      <sz val="14"/>
    </font>
    <font>
      <name val="Times New Roman"/>
      <b val="false"/>
      <color rgb="000000" tint="0"/>
      <sz val="11"/>
    </font>
    <font>
      <name val="Arial"/>
      <color theme="1" tint="0"/>
      <sz val="12"/>
    </font>
    <font>
      <name val="Times New Roman"/>
      <b val="true"/>
      <color theme="1" tint="0"/>
      <sz val="14"/>
    </font>
    <font>
      <color theme="1" tint="0"/>
      <sz val="10"/>
      <scheme val="minor"/>
    </font>
    <font>
      <name val="Calibri"/>
      <b val="false"/>
      <sz val="12"/>
    </font>
    <font>
      <name val="Times New Roman"/>
      <b val="false"/>
      <color theme="1" tint="0"/>
      <sz val="12"/>
    </font>
    <font>
      <name val="Times New Roman"/>
      <b val="false"/>
      <i val="true"/>
      <color theme="1" tint="0"/>
      <sz val="12"/>
    </font>
    <font>
      <name val="Times New Roman"/>
      <i val="false"/>
      <color theme="1" tint="0"/>
      <sz val="12"/>
    </font>
    <font>
      <name val="Times New Roman"/>
      <i val="true"/>
      <color theme="1" tint="0"/>
      <sz val="12"/>
    </font>
    <font>
      <name val="Times New Roman"/>
      <b val="true"/>
      <color theme="1" tint="0"/>
      <sz val="10"/>
    </font>
    <font>
      <name val="Times New Roman"/>
      <b val="true"/>
      <i val="true"/>
      <color theme="1" tint="0"/>
      <sz val="12"/>
    </font>
    <font>
      <name val="Times New Roman"/>
      <b val="true"/>
      <i val="true"/>
      <color rgb="000000" tint="0"/>
      <sz val="12"/>
    </font>
    <font>
      <name val="Times New Roman"/>
      <b val="false"/>
      <i val="false"/>
      <color theme="1" tint="0"/>
      <sz val="12"/>
    </font>
    <font>
      <name val="Times New Roman"/>
      <b val="true"/>
      <color theme="1" tint="0"/>
      <sz val="11"/>
    </font>
    <font>
      <name val="Times New Roman"/>
      <b val="true"/>
      <sz val="12"/>
    </font>
    <font>
      <name val="Times New Roman"/>
      <b val="true"/>
      <i val="true"/>
      <color theme="1" tint="0"/>
      <sz val="11"/>
    </font>
    <font>
      <name val="Times New Roman"/>
      <b val="false"/>
      <sz val="12"/>
    </font>
    <font>
      <name val="Times New Roman"/>
      <b val="false"/>
      <color theme="1" tint="0"/>
      <sz val="11"/>
    </font>
    <font>
      <name val="Times New Roman"/>
      <b val="true"/>
      <i val="false"/>
      <sz val="12"/>
    </font>
    <font>
      <name val="Times New Roman"/>
      <b val="true"/>
      <i val="true"/>
      <sz val="12"/>
    </font>
    <font>
      <name val="Times New Roman"/>
      <b val="false"/>
      <i val="false"/>
      <sz val="12"/>
    </font>
    <font>
      <name val="Times New Roman"/>
      <b val="false"/>
      <i val="false"/>
      <color theme="1" tint="0"/>
      <sz val="11"/>
    </font>
    <font>
      <name val="Times New Roman"/>
      <b val="false"/>
      <i val="false"/>
      <color rgb="000000" tint="0"/>
      <sz val="12"/>
    </font>
    <font>
      <name val="Times New Roman"/>
      <color rgb="FF0000" tint="0"/>
      <sz val="10"/>
    </font>
    <font>
      <name val="Times New Roman"/>
      <color rgb="333333" tint="0"/>
      <sz val="12"/>
    </font>
    <font>
      <name val="Times New Roman"/>
      <b val="true"/>
      <color rgb="333333" tint="0"/>
      <sz val="12"/>
    </font>
    <font>
      <name val="Times New Roman"/>
      <i val="true"/>
      <color rgb="000000" tint="0"/>
      <sz val="12"/>
    </font>
    <font>
      <name val="Times New Roman"/>
      <b val="true"/>
      <color rgb="FF0000" tint="0"/>
      <sz val="12"/>
    </font>
    <font>
      <name val="Times New Roman"/>
      <b val="true"/>
      <sz val="11"/>
    </font>
    <font>
      <name val="Times New Roman"/>
      <sz val="11"/>
    </font>
    <font>
      <name val="Times New Roman"/>
      <b val="true"/>
      <i val="false"/>
      <color theme="1" tint="0"/>
      <sz val="12"/>
    </font>
    <font>
      <name val="Times New Roman"/>
      <color theme="1" tint="0"/>
      <sz val="16"/>
    </font>
    <font>
      <name val="Times New Roman"/>
      <color rgb="000000" tint="0"/>
      <sz val="8"/>
    </font>
    <font>
      <name val="Times New Roman"/>
      <b val="true"/>
      <color rgb="000000" tint="0"/>
      <sz val="8"/>
    </font>
    <font>
      <name val="Times New Roman"/>
      <sz val="8"/>
    </font>
    <font>
      <name val="Times New Roman"/>
      <i val="true"/>
      <sz val="12"/>
    </font>
    <font>
      <name val="Times New Roman"/>
      <b val="true"/>
      <i val="true"/>
      <color rgb="000000" tint="0"/>
      <sz val="8"/>
    </font>
    <font>
      <name val="Times New Roman"/>
      <b val="false"/>
      <i val="true"/>
      <sz val="12"/>
    </font>
    <font>
      <name val="Times New Roman"/>
      <b val="false"/>
      <i val="true"/>
      <color rgb="000000" tint="0"/>
      <sz val="12"/>
    </font>
    <font>
      <name val="Times New Roman"/>
      <i val="false"/>
      <sz val="12"/>
    </font>
    <font>
      <name val="Times New Roman"/>
      <b val="true"/>
      <i val="false"/>
      <color rgb="000000" tint="0"/>
      <sz val="11"/>
    </font>
  </fonts>
  <fills count="5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9" tint="0.599993896298105"/>
      </patternFill>
    </fill>
    <fill>
      <patternFill patternType="solid">
        <fgColor theme="0" tint="0"/>
      </patternFill>
    </fill>
  </fills>
  <borders count="4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none"/>
    </border>
    <border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</border>
    <border>
      <left style="medium">
        <color rgb="000000" tint="0"/>
      </left>
      <right style="medium">
        <color rgb="000000" tint="0"/>
      </right>
    </border>
    <border>
      <left style="thin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none"/>
      <right style="thin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none"/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none"/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none"/>
      <bottom style="none"/>
    </border>
    <border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top style="medium">
        <color rgb="000000" tint="0"/>
      </top>
    </border>
    <border>
      <top style="medium">
        <color rgb="000000" tint="0"/>
      </top>
    </border>
    <border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top style="medium">
        <color rgb="000000" tint="0"/>
      </top>
      <bottom style="medium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right style="medium">
        <color rgb="000000" tint="0"/>
      </right>
      <top style="medium">
        <color rgb="000000" tint="0"/>
      </top>
    </border>
    <border>
      <left style="medium">
        <color rgb="000000" tint="0"/>
      </left>
    </border>
    <border>
      <right style="medium">
        <color rgb="000000" tint="0"/>
      </right>
    </border>
    <border>
      <left style="medium">
        <color rgb="000000" tint="0"/>
      </left>
      <bottom style="medium">
        <color rgb="000000" tint="0"/>
      </bottom>
    </border>
    <border>
      <right style="medium">
        <color rgb="000000" tint="0"/>
      </right>
      <bottom style="medium">
        <color rgb="000000" tint="0"/>
      </bottom>
    </border>
    <border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13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right"/>
    </xf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right"/>
    </xf>
    <xf applyAlignment="true" applyFont="true" applyNumberFormat="true" borderId="0" fillId="0" fontId="4" numFmtId="1000" quotePrefix="false">
      <alignment horizontal="right"/>
    </xf>
    <xf applyAlignment="true" applyFont="true" applyNumberFormat="true" borderId="0" fillId="0" fontId="5" numFmtId="1000" quotePrefix="false">
      <alignment horizontal="center"/>
    </xf>
    <xf applyAlignment="true" applyFont="true" applyNumberFormat="true" borderId="0" fillId="0" fontId="6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top" wrapText="true"/>
    </xf>
    <xf applyAlignment="true" applyBorder="true" applyFont="true" applyNumberFormat="true" borderId="2" fillId="0" fontId="6" numFmtId="1000" quotePrefix="false">
      <alignment horizontal="center" vertical="top" wrapText="true"/>
    </xf>
    <xf applyAlignment="true" applyBorder="true" applyFont="true" applyNumberFormat="true" borderId="3" fillId="0" fontId="6" numFmtId="1000" quotePrefix="false">
      <alignment horizontal="center" vertical="center" wrapText="true"/>
    </xf>
    <xf applyAlignment="true" applyBorder="true" applyFont="true" applyNumberFormat="true" borderId="4" fillId="0" fontId="6" numFmtId="1000" quotePrefix="false">
      <alignment horizontal="center" vertical="top" wrapText="true"/>
    </xf>
    <xf applyAlignment="true" applyBorder="true" applyFont="true" applyNumberFormat="true" borderId="5" fillId="0" fontId="6" numFmtId="1000" quotePrefix="false">
      <alignment horizontal="center" vertical="top" wrapText="true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4" fillId="0" fontId="1" numFmtId="1000" quotePrefix="false">
      <alignment vertical="top" wrapText="true"/>
    </xf>
    <xf applyAlignment="true" applyBorder="true" applyFont="true" applyNumberFormat="true" borderId="5" fillId="0" fontId="1" numFmtId="1000" quotePrefix="false">
      <alignment vertical="top" wrapText="true"/>
    </xf>
    <xf applyAlignment="true" applyBorder="true" applyFont="true" applyNumberFormat="true" borderId="7" fillId="0" fontId="1" numFmtId="1000" quotePrefix="false">
      <alignment vertical="top" wrapText="true"/>
    </xf>
    <xf applyAlignment="true" applyBorder="true" applyFont="true" applyNumberFormat="true" borderId="8" fillId="0" fontId="1" numFmtId="1000" quotePrefix="false">
      <alignment vertical="top" wrapText="true"/>
    </xf>
    <xf applyAlignment="true" applyBorder="true" applyFont="true" applyNumberFormat="true" borderId="9" fillId="0" fontId="6" numFmtId="1000" quotePrefix="false">
      <alignment horizontal="center" vertical="top" wrapText="true"/>
    </xf>
    <xf applyAlignment="true" applyBorder="true" applyFont="true" applyNumberFormat="true" borderId="10" fillId="0" fontId="6" numFmtId="1000" quotePrefix="false">
      <alignment horizontal="center" vertical="top" wrapText="true"/>
    </xf>
    <xf applyAlignment="true" applyBorder="true" applyFont="true" applyNumberFormat="true" borderId="11" fillId="0" fontId="6" numFmtId="1000" quotePrefix="false">
      <alignment horizontal="center" vertical="top" wrapText="true"/>
    </xf>
    <xf applyAlignment="true" applyBorder="true" applyFont="true" applyNumberFormat="true" borderId="12" fillId="0" fontId="6" numFmtId="1000" quotePrefix="false">
      <alignment horizontal="center" vertical="top" wrapText="true"/>
    </xf>
    <xf applyAlignment="true" applyBorder="true" applyFont="true" applyNumberFormat="true" borderId="13" fillId="0" fontId="6" numFmtId="1000" quotePrefix="false">
      <alignment horizontal="center" vertical="top" wrapText="true"/>
    </xf>
    <xf applyAlignment="true" applyBorder="true" applyFont="true" applyNumberFormat="true" borderId="14" fillId="0" fontId="6" numFmtId="1000" quotePrefix="false">
      <alignment horizontal="center" vertical="top" wrapText="true"/>
    </xf>
    <xf applyAlignment="true" applyBorder="true" applyFont="true" applyNumberFormat="true" borderId="15" fillId="0" fontId="6" numFmtId="1000" quotePrefix="false">
      <alignment horizontal="center" vertical="center" wrapText="true"/>
    </xf>
    <xf applyAlignment="true" applyBorder="true" applyFont="true" applyNumberFormat="true" borderId="10" fillId="0" fontId="6" numFmtId="1000" quotePrefix="false">
      <alignment vertical="top" wrapText="true"/>
    </xf>
    <xf applyAlignment="true" applyBorder="true" applyFont="true" applyNumberFormat="true" borderId="16" fillId="0" fontId="6" numFmtId="1000" quotePrefix="false">
      <alignment vertical="top" wrapText="true"/>
    </xf>
    <xf applyAlignment="true" applyBorder="true" applyFont="true" applyNumberFormat="true" borderId="14" fillId="0" fontId="6" numFmtId="1000" quotePrefix="false">
      <alignment vertical="top" wrapText="true"/>
    </xf>
    <xf applyAlignment="true" applyBorder="true" applyFont="true" applyNumberFormat="true" borderId="15" fillId="0" fontId="6" numFmtId="1000" quotePrefix="false">
      <alignment vertical="top" wrapText="true"/>
    </xf>
    <xf applyAlignment="true" applyBorder="true" applyFont="true" applyNumberFormat="true" borderId="7" fillId="0" fontId="6" numFmtId="1000" quotePrefix="false">
      <alignment horizontal="center" vertical="top" wrapText="true"/>
    </xf>
    <xf applyAlignment="true" applyBorder="true" applyFont="true" applyNumberFormat="true" borderId="17" fillId="0" fontId="6" numFmtId="1000" quotePrefix="false">
      <alignment vertical="top" wrapText="true"/>
    </xf>
    <xf applyAlignment="true" applyBorder="true" applyFont="true" applyNumberFormat="true" borderId="18" fillId="0" fontId="6" numFmtId="1000" quotePrefix="false">
      <alignment vertical="top" wrapText="true"/>
    </xf>
    <xf applyAlignment="true" applyBorder="true" applyFont="true" applyNumberFormat="true" borderId="19" fillId="0" fontId="6" numFmtId="1000" quotePrefix="false">
      <alignment horizontal="center" vertical="top" wrapText="true"/>
    </xf>
    <xf applyAlignment="true" applyBorder="true" applyFont="true" applyNumberFormat="true" borderId="19" fillId="0" fontId="7" numFmtId="1000" quotePrefix="false">
      <alignment vertical="top" wrapText="true"/>
    </xf>
    <xf applyAlignment="true" applyBorder="true" applyFont="true" applyNumberFormat="true" borderId="19" fillId="0" fontId="6" numFmtId="1000" quotePrefix="false">
      <alignment vertical="top" wrapText="true"/>
    </xf>
    <xf applyAlignment="true" applyBorder="true" applyFont="true" applyNumberFormat="true" borderId="12" fillId="0" fontId="7" numFmtId="1000" quotePrefix="false">
      <alignment vertical="top" wrapText="true"/>
    </xf>
    <xf applyAlignment="true" applyBorder="true" applyFont="true" applyNumberFormat="true" borderId="12" fillId="0" fontId="6" numFmtId="1000" quotePrefix="false">
      <alignment vertical="top" wrapText="true"/>
    </xf>
    <xf applyAlignment="true" applyBorder="true" applyFont="true" applyNumberFormat="true" borderId="20" fillId="0" fontId="6" numFmtId="1000" quotePrefix="false">
      <alignment horizontal="center" vertical="top" wrapText="true"/>
    </xf>
    <xf applyAlignment="true" applyBorder="true" applyFont="true" applyNumberFormat="true" borderId="20" fillId="0" fontId="7" numFmtId="1000" quotePrefix="false">
      <alignment vertical="top" wrapText="true"/>
    </xf>
    <xf applyAlignment="true" applyBorder="true" applyFont="true" applyNumberFormat="true" borderId="20" fillId="0" fontId="6" numFmtId="1000" quotePrefix="false">
      <alignment vertical="top" wrapText="true"/>
    </xf>
    <xf applyAlignment="true" applyBorder="true" applyFont="true" applyNumberFormat="true" borderId="10" fillId="0" fontId="2" numFmtId="1000" quotePrefix="false">
      <alignment horizontal="center" vertical="top" wrapText="true"/>
    </xf>
    <xf applyAlignment="true" applyBorder="true" applyFont="true" applyNumberFormat="true" borderId="10" fillId="0" fontId="7" numFmtId="1000" quotePrefix="false">
      <alignment vertical="top" wrapText="true"/>
    </xf>
    <xf applyAlignment="true" applyBorder="true" applyFont="true" applyNumberFormat="true" borderId="21" fillId="0" fontId="6" numFmtId="1000" quotePrefix="false">
      <alignment vertical="top" wrapText="true"/>
    </xf>
    <xf applyAlignment="true" applyBorder="true" applyFont="true" applyNumberFormat="true" borderId="22" fillId="0" fontId="6" numFmtId="1000" quotePrefix="false">
      <alignment horizontal="center" vertical="top" wrapText="true"/>
    </xf>
    <xf applyAlignment="true" applyBorder="true" applyFont="true" applyNumberFormat="true" borderId="22" fillId="0" fontId="6" numFmtId="1000" quotePrefix="false">
      <alignment vertical="top" wrapText="true"/>
    </xf>
    <xf applyFont="true" applyNumberFormat="true" borderId="0" fillId="0" fontId="8" numFmtId="1000" quotePrefix="false"/>
    <xf applyAlignment="true" applyFont="true" applyNumberFormat="true" borderId="0" fillId="0" fontId="9" numFmtId="1000" quotePrefix="false">
      <alignment horizontal="center"/>
    </xf>
    <xf applyAlignment="true" applyFont="true" applyNumberFormat="true" borderId="0" fillId="0" fontId="7" numFmtId="1000" quotePrefix="false">
      <alignment horizontal="center"/>
    </xf>
    <xf applyFont="true" applyNumberFormat="true" borderId="0" fillId="0" fontId="4" numFmtId="1000" quotePrefix="false"/>
    <xf applyAlignment="true" applyBorder="true" applyFont="true" applyNumberFormat="true" borderId="23" fillId="0" fontId="10" numFmtId="1000" quotePrefix="false">
      <alignment horizontal="center"/>
    </xf>
    <xf applyAlignment="true" applyBorder="true" applyFont="true" applyNumberFormat="true" borderId="24" fillId="0" fontId="10" numFmtId="1000" quotePrefix="false">
      <alignment horizontal="center"/>
    </xf>
    <xf applyAlignment="true" applyBorder="true" applyFont="true" applyNumberFormat="true" borderId="25" fillId="0" fontId="11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26" fillId="0" fontId="11" numFmtId="1000" quotePrefix="false">
      <alignment horizontal="center" vertical="center" wrapText="true"/>
    </xf>
    <xf applyAlignment="true" applyBorder="true" applyFont="true" applyNumberFormat="true" borderId="27" fillId="0" fontId="10" numFmtId="1000" quotePrefix="false">
      <alignment horizontal="center" vertical="center" wrapText="true"/>
    </xf>
    <xf applyAlignment="true" applyBorder="true" applyFont="true" applyNumberFormat="true" borderId="27" fillId="0" fontId="11" numFmtId="1000" quotePrefix="false">
      <alignment horizontal="center" vertical="center" wrapText="true"/>
    </xf>
    <xf applyAlignment="true" applyBorder="true" applyFont="true" applyNumberFormat="true" borderId="23" fillId="0" fontId="7" numFmtId="1000" quotePrefix="false">
      <alignment horizontal="center" vertical="top" wrapText="true"/>
    </xf>
    <xf applyAlignment="true" applyBorder="true" applyFont="true" applyNumberFormat="true" borderId="23" fillId="0" fontId="7" numFmtId="1000" quotePrefix="false">
      <alignment horizontal="left" vertical="top" wrapText="true"/>
    </xf>
    <xf applyAlignment="true" applyBorder="true" applyFont="true" applyNumberFormat="true" borderId="23" fillId="0" fontId="10" numFmtId="1000" quotePrefix="false">
      <alignment horizontal="center" vertical="top" wrapText="true"/>
    </xf>
    <xf applyAlignment="true" applyBorder="true" applyFont="true" applyNumberFormat="true" borderId="23" fillId="0" fontId="7" numFmtId="1000" quotePrefix="false">
      <alignment vertical="top" wrapText="true"/>
    </xf>
    <xf applyAlignment="true" applyBorder="true" applyFill="true" applyFont="true" applyNumberFormat="true" borderId="23" fillId="2" fontId="7" numFmtId="1001" quotePrefix="false">
      <alignment horizontal="left" vertical="top" wrapText="true"/>
    </xf>
    <xf applyAlignment="true" applyFont="true" applyNumberFormat="true" borderId="0" fillId="0" fontId="6" numFmtId="1000" quotePrefix="false">
      <alignment horizontal="justify" vertical="top" wrapText="true"/>
    </xf>
    <xf applyAlignment="true" applyBorder="true" applyFont="true" applyNumberFormat="true" borderId="23" fillId="0" fontId="2" numFmtId="1000" quotePrefix="false">
      <alignment horizontal="center" vertical="top" wrapText="true"/>
    </xf>
    <xf applyAlignment="true" applyBorder="true" applyFont="true" applyNumberFormat="true" borderId="23" fillId="0" fontId="2" numFmtId="1000" quotePrefix="false">
      <alignment vertical="top" wrapText="true"/>
    </xf>
    <xf applyAlignment="true" applyBorder="true" applyFont="true" applyNumberFormat="true" borderId="23" fillId="0" fontId="6" numFmtId="1000" quotePrefix="false">
      <alignment vertical="top" wrapText="true"/>
    </xf>
    <xf applyAlignment="true" applyFont="true" applyNumberFormat="true" borderId="0" fillId="0" fontId="11" numFmtId="1000" quotePrefix="false">
      <alignment horizontal="right"/>
    </xf>
    <xf applyAlignment="true" applyFont="true" applyNumberFormat="true" borderId="0" fillId="0" fontId="1" numFmtId="1000" quotePrefix="false">
      <alignment horizontal="right"/>
    </xf>
    <xf applyAlignment="true" applyBorder="true" applyFont="true" applyNumberFormat="true" borderId="10" fillId="0" fontId="9" numFmtId="1000" quotePrefix="false">
      <alignment horizontal="center" vertical="center" wrapText="true"/>
    </xf>
    <xf applyAlignment="true" applyBorder="true" applyFont="true" applyNumberFormat="true" borderId="14" fillId="0" fontId="9" numFmtId="1000" quotePrefix="false">
      <alignment horizontal="center" vertical="center" wrapText="true"/>
    </xf>
    <xf applyAlignment="true" applyBorder="true" applyFont="true" applyNumberFormat="true" borderId="10" fillId="0" fontId="9" numFmtId="1000" quotePrefix="false">
      <alignment horizontal="center" vertical="top" wrapText="true"/>
    </xf>
    <xf applyAlignment="true" applyBorder="true" applyFont="true" applyNumberFormat="true" borderId="10" fillId="0" fontId="9" numFmtId="1000" quotePrefix="false">
      <alignment vertical="top" wrapText="true"/>
    </xf>
    <xf applyAlignment="true" applyBorder="true" applyFill="true" applyFont="true" applyNumberFormat="true" borderId="10" fillId="2" fontId="9" numFmtId="1002" quotePrefix="false">
      <alignment horizontal="center" vertical="top" wrapText="true"/>
    </xf>
    <xf applyAlignment="true" applyBorder="true" applyFont="true" applyNumberFormat="true" borderId="10" fillId="0" fontId="7" numFmtId="1000" quotePrefix="false">
      <alignment horizontal="center" vertical="top" wrapText="true"/>
    </xf>
    <xf applyAlignment="true" applyBorder="true" applyFill="true" applyFont="true" applyNumberFormat="true" borderId="10" fillId="2" fontId="7" numFmtId="1002" quotePrefix="false">
      <alignment horizontal="center" vertical="top" wrapText="true"/>
    </xf>
    <xf applyAlignment="true" applyBorder="true" applyFont="true" applyNumberFormat="true" borderId="10" fillId="0" fontId="12" numFmtId="1002" quotePrefix="false">
      <alignment horizontal="center" vertical="top"/>
    </xf>
    <xf applyAlignment="true" applyBorder="true" applyFont="true" applyNumberFormat="true" borderId="10" fillId="0" fontId="13" numFmtId="1000" quotePrefix="false">
      <alignment horizontal="center" vertical="top" wrapText="true"/>
    </xf>
    <xf applyAlignment="true" applyBorder="true" applyFont="true" applyNumberFormat="true" borderId="21" fillId="0" fontId="14" numFmtId="1000" quotePrefix="false">
      <alignment vertical="top" wrapText="true"/>
    </xf>
    <xf applyAlignment="true" applyBorder="true" applyFont="true" applyNumberFormat="true" borderId="10" fillId="0" fontId="10" numFmtId="1000" quotePrefix="false">
      <alignment horizontal="center" vertical="top" wrapText="true"/>
    </xf>
    <xf applyAlignment="true" applyBorder="true" applyFont="true" applyNumberFormat="true" borderId="10" fillId="0" fontId="11" numFmtId="1000" quotePrefix="false">
      <alignment vertical="top" wrapText="true"/>
    </xf>
    <xf applyAlignment="true" applyBorder="true" applyFill="true" applyFont="true" applyNumberFormat="true" borderId="10" fillId="2" fontId="15" numFmtId="1002" quotePrefix="false">
      <alignment horizontal="center" vertical="top" wrapText="true"/>
    </xf>
    <xf applyAlignment="true" applyBorder="true" applyFont="true" applyNumberFormat="true" borderId="10" fillId="0" fontId="7" numFmtId="1002" quotePrefix="false">
      <alignment horizontal="center" vertical="top" wrapText="true"/>
    </xf>
    <xf applyFont="true" borderId="0" fillId="0" fontId="16" quotePrefix="false"/>
    <xf applyAlignment="true" applyBorder="true" applyFont="true" applyNumberFormat="true" borderId="28" fillId="0" fontId="9" numFmtId="1000" quotePrefix="false">
      <alignment horizontal="center" vertical="top" wrapText="true"/>
    </xf>
    <xf applyAlignment="true" applyBorder="true" applyFont="true" applyNumberFormat="true" borderId="14" fillId="0" fontId="9" numFmtId="1000" quotePrefix="false">
      <alignment horizontal="center" vertical="top" wrapText="true"/>
    </xf>
    <xf applyAlignment="true" applyFont="true" applyNumberFormat="true" borderId="0" fillId="0" fontId="17" numFmtId="1000" quotePrefix="false">
      <alignment horizontal="center"/>
    </xf>
    <xf applyAlignment="true" applyBorder="true" applyFont="true" applyNumberFormat="true" borderId="10" fillId="0" fontId="6" numFmtId="1000" quotePrefix="false">
      <alignment horizontal="center" vertical="center" wrapText="true"/>
    </xf>
    <xf applyAlignment="true" applyBorder="true" applyFont="true" applyNumberFormat="true" borderId="21" fillId="0" fontId="5" numFmtId="1000" quotePrefix="false">
      <alignment horizontal="center" vertical="center" wrapText="true"/>
    </xf>
    <xf applyAlignment="true" applyBorder="true" applyFont="true" applyNumberFormat="true" borderId="22" fillId="0" fontId="7" numFmtId="1000" quotePrefix="false">
      <alignment vertical="top" wrapText="true"/>
    </xf>
    <xf applyAlignment="true" applyBorder="true" applyFont="true" applyNumberFormat="true" borderId="17" fillId="0" fontId="11" numFmtId="1001" quotePrefix="false">
      <alignment horizontal="right" vertical="top" wrapText="true"/>
    </xf>
    <xf applyAlignment="true" applyBorder="true" applyFill="true" applyFont="true" applyNumberFormat="true" borderId="22" fillId="3" fontId="7" numFmtId="1000" quotePrefix="false">
      <alignment vertical="top" wrapText="true"/>
    </xf>
    <xf applyFont="true" applyNumberFormat="true" borderId="0" fillId="0" fontId="1" numFmtId="1001" quotePrefix="false"/>
    <xf applyAlignment="true" applyBorder="true" applyFont="true" applyNumberFormat="true" borderId="10" fillId="0" fontId="12" numFmtId="1000" quotePrefix="false">
      <alignment vertical="top" wrapText="true"/>
    </xf>
    <xf applyAlignment="true" applyBorder="true" applyFont="true" applyNumberFormat="true" borderId="17" fillId="0" fontId="18" numFmtId="1001" quotePrefix="false">
      <alignment horizontal="right" vertical="top" wrapText="true"/>
    </xf>
    <xf applyAlignment="true" applyBorder="true" applyFill="true" applyFont="true" applyNumberFormat="true" borderId="10" fillId="4" fontId="6" numFmtId="1000" quotePrefix="false">
      <alignment vertical="top" wrapText="true"/>
    </xf>
    <xf applyAlignment="true" applyBorder="true" applyFont="true" applyNumberFormat="true" borderId="22" fillId="0" fontId="5" numFmtId="1000" quotePrefix="false">
      <alignment vertical="top" wrapText="true"/>
    </xf>
    <xf applyAlignment="true" applyBorder="true" applyFont="true" applyNumberFormat="true" borderId="17" fillId="0" fontId="14" numFmtId="1001" quotePrefix="false">
      <alignment horizontal="right" vertical="top" wrapText="true"/>
    </xf>
    <xf applyFont="true" applyNumberFormat="true" borderId="0" fillId="0" fontId="19" numFmtId="1000" quotePrefix="false"/>
    <xf applyFont="true" applyNumberFormat="true" borderId="0" fillId="0" fontId="6" numFmtId="1000" quotePrefix="false"/>
    <xf applyAlignment="true" applyFont="true" applyNumberFormat="true" borderId="0" fillId="0" fontId="20" numFmtId="1000" quotePrefix="false">
      <alignment horizontal="center"/>
    </xf>
    <xf applyAlignment="true" applyBorder="true" applyFont="true" applyNumberFormat="true" borderId="10" fillId="0" fontId="5" numFmtId="1000" quotePrefix="false">
      <alignment horizontal="center" vertical="center" wrapText="true"/>
    </xf>
    <xf applyAlignment="true" applyBorder="true" applyFont="true" applyNumberFormat="true" borderId="28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0" quotePrefix="false">
      <alignment horizontal="center" vertical="center" wrapText="true"/>
    </xf>
    <xf applyAlignment="true" applyBorder="true" applyFont="true" applyNumberFormat="true" borderId="17" fillId="0" fontId="5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Font="true" applyNumberFormat="true" borderId="0" fillId="0" fontId="21" numFmtId="1000" quotePrefix="false"/>
    <xf applyAlignment="true" applyBorder="true" applyFont="true" applyNumberFormat="true" borderId="10" fillId="0" fontId="5" numFmtId="1000" quotePrefix="false">
      <alignment horizontal="center" vertical="top" wrapText="true"/>
    </xf>
    <xf applyAlignment="true" applyBorder="true" applyFont="true" applyNumberFormat="true" borderId="21" fillId="0" fontId="5" numFmtId="1000" quotePrefix="false">
      <alignment horizontal="center" vertical="top" wrapText="true"/>
    </xf>
    <xf applyAlignment="true" applyBorder="true" applyFont="true" applyNumberFormat="true" borderId="17" fillId="0" fontId="6" numFmtId="1000" quotePrefix="false">
      <alignment horizontal="center" vertical="center" wrapText="true"/>
    </xf>
    <xf applyAlignment="true" applyBorder="true" applyFont="true" applyNumberFormat="true" borderId="12" fillId="0" fontId="6" numFmtId="1000" quotePrefix="false">
      <alignment horizontal="center" vertical="center" wrapText="true"/>
    </xf>
    <xf applyAlignment="true" applyBorder="true" applyFont="true" applyNumberFormat="true" borderId="14" fillId="0" fontId="6" numFmtId="1000" quotePrefix="false">
      <alignment horizontal="center" vertical="center" wrapText="true"/>
    </xf>
    <xf applyAlignment="true" applyBorder="true" applyFont="true" applyNumberFormat="true" borderId="29" fillId="0" fontId="6" numFmtId="1000" quotePrefix="false">
      <alignment horizontal="center" vertical="center" wrapText="true"/>
    </xf>
    <xf applyAlignment="true" applyBorder="true" applyFont="true" applyNumberFormat="true" borderId="19" fillId="0" fontId="6" numFmtId="1000" quotePrefix="false">
      <alignment horizontal="center" vertical="center" wrapText="true"/>
    </xf>
    <xf applyAlignment="true" applyBorder="true" applyFont="true" applyNumberFormat="true" borderId="20" fillId="0" fontId="6" numFmtId="1000" quotePrefix="false">
      <alignment horizontal="center" vertical="center" wrapText="true"/>
    </xf>
    <xf applyAlignment="true" applyBorder="true" applyFont="true" applyNumberFormat="true" borderId="23" fillId="0" fontId="6" numFmtId="1000" quotePrefix="false">
      <alignment horizontal="center" vertical="top" wrapText="true"/>
    </xf>
    <xf applyAlignment="true" applyBorder="true" applyFont="true" applyNumberFormat="true" borderId="23" fillId="0" fontId="6" numFmtId="1000" quotePrefix="false">
      <alignment horizontal="center" vertical="center" wrapText="true"/>
    </xf>
    <xf applyFont="true" borderId="0" fillId="0" fontId="22" quotePrefix="false"/>
    <xf applyAlignment="true" applyBorder="true" applyFont="true" applyNumberFormat="true" borderId="10" fillId="0" fontId="23" numFmtId="1000" quotePrefix="false">
      <alignment horizontal="left" vertical="top" wrapText="true"/>
    </xf>
    <xf applyAlignment="true" applyBorder="true" applyFont="true" applyNumberFormat="true" borderId="21" fillId="0" fontId="23" numFmtId="1000" quotePrefix="false">
      <alignment vertical="top" wrapText="true"/>
    </xf>
    <xf applyAlignment="true" applyBorder="true" applyFont="true" applyNumberFormat="true" borderId="17" fillId="0" fontId="24" numFmtId="1000" quotePrefix="false">
      <alignment horizontal="center" vertical="center" wrapText="true"/>
    </xf>
    <xf applyAlignment="true" applyBorder="true" applyFont="true" applyNumberFormat="true" borderId="22" fillId="0" fontId="7" numFmtId="1000" quotePrefix="false">
      <alignment horizontal="left" vertical="top" wrapText="true"/>
    </xf>
    <xf applyAlignment="true" applyBorder="true" applyFont="true" applyNumberFormat="true" borderId="17" fillId="0" fontId="7" numFmtId="1000" quotePrefix="false">
      <alignment vertical="top" wrapText="true"/>
    </xf>
    <xf applyAlignment="true" applyBorder="true" applyFont="true" applyNumberFormat="true" borderId="17" fillId="0" fontId="25" numFmtId="1000" quotePrefix="false">
      <alignment horizontal="center" vertical="center" wrapText="true"/>
    </xf>
    <xf applyAlignment="true" applyBorder="true" applyFont="true" applyNumberFormat="true" borderId="17" fillId="0" fontId="26" numFmtId="1000" quotePrefix="false">
      <alignment horizontal="center" vertical="center" wrapText="true"/>
    </xf>
    <xf applyAlignment="true" applyBorder="true" applyFont="true" applyNumberFormat="true" borderId="21" fillId="0" fontId="9" numFmtId="1000" quotePrefix="false">
      <alignment vertical="top" wrapText="true"/>
    </xf>
    <xf applyAlignment="true" applyBorder="true" applyFont="true" applyNumberFormat="true" borderId="21" fillId="0" fontId="5" numFmtId="1000" quotePrefix="false">
      <alignment vertical="top" wrapText="true"/>
    </xf>
    <xf applyAlignment="true" applyBorder="true" applyFont="true" applyNumberFormat="true" borderId="10" fillId="0" fontId="23" numFmtId="1003" quotePrefix="false">
      <alignment horizontal="center" vertical="top" wrapText="true"/>
    </xf>
    <xf applyFont="true" applyNumberFormat="true" borderId="0" fillId="0" fontId="3" numFmtId="1000" quotePrefix="false"/>
    <xf applyAlignment="true" applyBorder="true" applyFont="true" applyNumberFormat="true" borderId="22" fillId="0" fontId="7" numFmtId="1000" quotePrefix="false">
      <alignment horizontal="center" vertical="top" wrapText="true"/>
    </xf>
    <xf applyAlignment="true" applyBorder="true" applyFont="true" applyNumberFormat="true" borderId="22" fillId="0" fontId="6" numFmtId="1003" quotePrefix="false">
      <alignment horizontal="center" vertical="top" wrapText="true"/>
    </xf>
    <xf applyAlignment="true" applyBorder="true" applyFont="true" applyNumberFormat="true" borderId="22" fillId="0" fontId="23" numFmtId="1000" quotePrefix="false">
      <alignment horizontal="left" vertical="top" wrapText="true"/>
    </xf>
    <xf applyAlignment="true" applyFont="true" applyNumberFormat="true" borderId="0" fillId="0" fontId="1" numFmtId="1001" quotePrefix="false">
      <alignment horizontal="right"/>
    </xf>
    <xf applyAlignment="true" applyFont="true" applyNumberFormat="true" borderId="0" fillId="0" fontId="2" numFmtId="1001" quotePrefix="false">
      <alignment horizontal="right"/>
    </xf>
    <xf applyAlignment="true" applyFont="true" applyNumberFormat="true" borderId="0" fillId="0" fontId="5" numFmtId="1000" quotePrefix="false">
      <alignment horizontal="center" vertical="top" wrapText="true"/>
    </xf>
    <xf applyAlignment="true" applyBorder="true" applyFont="true" applyNumberFormat="true" borderId="10" fillId="0" fontId="27" numFmtId="1000" quotePrefix="false">
      <alignment horizontal="center" wrapText="true"/>
    </xf>
    <xf applyAlignment="true" applyBorder="true" applyFont="true" applyNumberFormat="true" borderId="10" fillId="0" fontId="20" numFmtId="1000" quotePrefix="false">
      <alignment horizontal="center" vertical="center"/>
    </xf>
    <xf applyAlignment="true" applyBorder="true" applyFont="true" applyNumberFormat="true" borderId="10" fillId="0" fontId="5" numFmtId="1000" quotePrefix="false">
      <alignment horizontal="center" wrapText="true"/>
    </xf>
    <xf applyAlignment="true" applyBorder="true" applyFont="true" applyNumberFormat="true" borderId="30" fillId="0" fontId="5" numFmtId="1000" quotePrefix="false">
      <alignment horizontal="center" wrapText="true"/>
    </xf>
    <xf applyAlignment="true" applyBorder="true" applyFont="true" applyNumberFormat="true" borderId="28" fillId="0" fontId="5" numFmtId="1000" quotePrefix="false">
      <alignment horizontal="center" wrapText="true"/>
    </xf>
    <xf applyAlignment="true" applyBorder="true" applyFont="true" applyNumberFormat="true" borderId="10" fillId="0" fontId="5" numFmtId="1001" quotePrefix="false">
      <alignment horizontal="right" vertical="center"/>
    </xf>
    <xf applyAlignment="true" applyBorder="true" applyFont="true" applyNumberFormat="true" borderId="14" fillId="0" fontId="27" numFmtId="1000" quotePrefix="false">
      <alignment horizontal="center" wrapText="true"/>
    </xf>
    <xf applyAlignment="true" applyBorder="true" applyFont="true" applyNumberFormat="true" borderId="14" fillId="0" fontId="20" numFmtId="1000" quotePrefix="false">
      <alignment horizontal="center" vertical="center"/>
    </xf>
    <xf applyAlignment="true" applyBorder="true" applyFont="true" applyNumberFormat="true" borderId="31" fillId="0" fontId="5" numFmtId="1000" quotePrefix="false">
      <alignment horizontal="center" vertical="center" wrapText="true"/>
    </xf>
    <xf applyAlignment="true" applyBorder="true" applyFont="true" applyNumberFormat="true" borderId="32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1" quotePrefix="false">
      <alignment horizontal="right" vertical="center"/>
    </xf>
    <xf applyAlignment="true" applyBorder="true" applyFill="true" applyFont="true" applyNumberFormat="true" borderId="10" fillId="2" fontId="27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horizontal="center" vertical="top" wrapText="true"/>
    </xf>
    <xf applyAlignment="true" applyBorder="true" applyFill="true" applyFont="true" applyNumberFormat="true" borderId="30" fillId="2" fontId="5" numFmtId="1000" quotePrefix="false">
      <alignment horizontal="center" vertical="top" wrapText="true"/>
    </xf>
    <xf applyAlignment="true" applyBorder="true" applyFill="true" applyFont="true" applyNumberFormat="true" borderId="28" fillId="2" fontId="5" numFmtId="1000" quotePrefix="false">
      <alignment horizontal="center" vertical="top" wrapText="true"/>
    </xf>
    <xf applyAlignment="true" applyBorder="true" applyFill="true" applyFont="true" applyNumberFormat="true" borderId="12" fillId="2" fontId="27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vertical="top" wrapText="true"/>
    </xf>
    <xf applyAlignment="true" applyBorder="true" applyFill="true" applyFont="true" applyNumberFormat="true" borderId="10" fillId="2" fontId="6" numFmtId="1000" quotePrefix="false">
      <alignment horizontal="center" vertical="top"/>
    </xf>
    <xf applyAlignment="true" applyBorder="true" applyFill="true" applyFont="true" applyNumberFormat="true" borderId="10" fillId="2" fontId="5" numFmtId="1003" quotePrefix="false">
      <alignment horizontal="center" vertical="top"/>
    </xf>
    <xf applyAlignment="true" applyBorder="true" applyFill="true" applyFont="true" applyNumberFormat="true" borderId="28" fillId="2" fontId="5" numFmtId="1003" quotePrefix="false">
      <alignment horizontal="center" vertical="top"/>
    </xf>
    <xf applyAlignment="true" applyBorder="true" applyFill="true" applyFont="true" applyNumberFormat="true" borderId="10" fillId="2" fontId="5" numFmtId="1001" quotePrefix="false">
      <alignment horizontal="right" vertical="top"/>
    </xf>
    <xf applyAlignment="true" applyBorder="true" applyFont="true" applyNumberFormat="true" borderId="10" fillId="0" fontId="28" numFmtId="1000" quotePrefix="false">
      <alignment vertical="top" wrapText="true"/>
    </xf>
    <xf applyAlignment="true" applyBorder="true" applyFont="true" applyNumberFormat="true" borderId="10" fillId="0" fontId="28" numFmtId="1003" quotePrefix="false">
      <alignment horizontal="center" vertical="top"/>
    </xf>
    <xf applyAlignment="true" applyBorder="true" applyFont="true" applyNumberFormat="true" borderId="28" fillId="0" fontId="28" numFmtId="1003" quotePrefix="false">
      <alignment horizontal="center" vertical="top"/>
    </xf>
    <xf applyAlignment="true" applyBorder="true" applyFont="true" applyNumberFormat="true" borderId="10" fillId="0" fontId="28" numFmtId="1001" quotePrefix="false">
      <alignment horizontal="right" vertical="top"/>
    </xf>
    <xf applyAlignment="true" applyBorder="true" applyFont="true" applyNumberFormat="true" borderId="10" fillId="0" fontId="6" numFmtId="1003" quotePrefix="false">
      <alignment horizontal="center" vertical="top"/>
    </xf>
    <xf applyAlignment="true" applyBorder="true" applyFont="true" applyNumberFormat="true" borderId="28" fillId="0" fontId="6" numFmtId="1003" quotePrefix="false">
      <alignment horizontal="center" vertical="top"/>
    </xf>
    <xf applyAlignment="true" applyBorder="true" applyFont="true" applyNumberFormat="true" borderId="10" fillId="0" fontId="6" numFmtId="1001" quotePrefix="false">
      <alignment horizontal="right" vertical="top"/>
    </xf>
    <xf applyAlignment="true" applyBorder="true" applyFont="true" applyNumberFormat="true" borderId="10" fillId="0" fontId="6" numFmtId="1000" quotePrefix="false">
      <alignment horizontal="left" vertical="top" wrapText="true"/>
    </xf>
    <xf applyAlignment="true" applyBorder="true" applyFont="true" applyNumberFormat="true" borderId="31" fillId="0" fontId="6" numFmtId="1003" quotePrefix="false">
      <alignment horizontal="center" vertical="top"/>
    </xf>
    <xf applyAlignment="true" applyBorder="true" applyFont="true" applyNumberFormat="true" borderId="32" fillId="0" fontId="6" numFmtId="1003" quotePrefix="false">
      <alignment horizontal="center" vertical="top"/>
    </xf>
    <xf applyAlignment="true" applyBorder="true" applyFont="true" applyNumberFormat="true" borderId="10" fillId="0" fontId="6" numFmtId="1000" quotePrefix="false">
      <alignment horizontal="center" vertical="top"/>
    </xf>
    <xf applyAlignment="true" applyBorder="true" applyFont="true" applyNumberFormat="true" borderId="10" fillId="0" fontId="7" numFmtId="1001" quotePrefix="false">
      <alignment horizontal="right" vertical="top"/>
    </xf>
    <xf applyAlignment="true" applyBorder="true" applyFont="true" applyNumberFormat="true" borderId="10" fillId="0" fontId="5" numFmtId="1000" quotePrefix="false">
      <alignment vertical="top" wrapText="true"/>
    </xf>
    <xf applyAlignment="true" applyBorder="true" applyFont="true" applyNumberFormat="true" borderId="10" fillId="0" fontId="5" numFmtId="1003" quotePrefix="false">
      <alignment horizontal="center" vertical="top"/>
    </xf>
    <xf applyAlignment="true" applyBorder="true" applyFont="true" applyNumberFormat="true" borderId="28" fillId="0" fontId="5" numFmtId="1003" quotePrefix="false">
      <alignment horizontal="center" vertical="top"/>
    </xf>
    <xf applyAlignment="true" applyBorder="true" applyFont="true" applyNumberFormat="true" borderId="10" fillId="0" fontId="5" numFmtId="1001" quotePrefix="false">
      <alignment horizontal="right" vertical="top"/>
    </xf>
    <xf applyAlignment="true" applyBorder="true" applyFill="true" applyFont="true" applyNumberFormat="true" borderId="10" fillId="2" fontId="6" numFmtId="1003" quotePrefix="false">
      <alignment horizontal="center" vertical="top"/>
    </xf>
    <xf applyAlignment="true" applyBorder="true" applyFill="true" applyFont="true" applyNumberFormat="true" borderId="10" fillId="2" fontId="2" numFmtId="1001" quotePrefix="false">
      <alignment horizontal="right" vertical="top"/>
    </xf>
    <xf applyAlignment="true" applyBorder="true" applyFont="true" applyNumberFormat="true" borderId="10" fillId="0" fontId="29" numFmtId="1001" quotePrefix="false">
      <alignment horizontal="right" vertical="top"/>
    </xf>
    <xf applyAlignment="true" applyBorder="true" applyFont="true" applyNumberFormat="true" borderId="10" fillId="0" fontId="30" numFmtId="1002" quotePrefix="false">
      <alignment horizontal="right" vertical="top"/>
    </xf>
    <xf applyAlignment="true" applyBorder="true" applyFont="true" applyNumberFormat="true" borderId="10" fillId="0" fontId="6" numFmtId="1002" quotePrefix="false">
      <alignment horizontal="right" vertical="top"/>
    </xf>
    <xf applyAlignment="true" applyBorder="true" applyFont="true" applyNumberFormat="true" borderId="31" fillId="0" fontId="31" numFmtId="1000" quotePrefix="false">
      <alignment vertical="top" wrapText="true"/>
    </xf>
    <xf applyAlignment="true" applyBorder="true" applyFont="true" applyNumberFormat="true" borderId="31" fillId="0" fontId="31" numFmtId="1003" quotePrefix="false">
      <alignment horizontal="center" vertical="top"/>
    </xf>
    <xf applyAlignment="true" applyBorder="true" applyFont="true" applyNumberFormat="true" borderId="32" fillId="0" fontId="31" numFmtId="1003" quotePrefix="false">
      <alignment horizontal="center" vertical="top"/>
    </xf>
    <xf applyAlignment="true" applyBorder="true" applyFont="true" applyNumberFormat="true" borderId="10" fillId="0" fontId="32" numFmtId="1001" quotePrefix="false">
      <alignment horizontal="right" vertical="top"/>
    </xf>
    <xf applyAlignment="true" applyBorder="true" applyFont="true" applyNumberFormat="true" borderId="31" fillId="0" fontId="33" numFmtId="1000" quotePrefix="false">
      <alignment vertical="top" wrapText="true"/>
    </xf>
    <xf applyAlignment="true" applyBorder="true" applyFont="true" applyNumberFormat="true" borderId="10" fillId="0" fontId="33" numFmtId="1003" quotePrefix="false">
      <alignment horizontal="center" vertical="top"/>
    </xf>
    <xf applyAlignment="true" applyBorder="true" applyFont="true" applyNumberFormat="true" borderId="31" fillId="0" fontId="33" numFmtId="1003" quotePrefix="false">
      <alignment horizontal="center" vertical="top"/>
    </xf>
    <xf applyAlignment="true" applyBorder="true" applyFont="true" applyNumberFormat="true" borderId="32" fillId="0" fontId="33" numFmtId="1003" quotePrefix="false">
      <alignment horizontal="center" vertical="top"/>
    </xf>
    <xf applyAlignment="true" applyBorder="true" applyFill="true" applyFont="true" applyNumberFormat="true" borderId="10" fillId="4" fontId="6" numFmtId="1000" quotePrefix="false">
      <alignment horizontal="left" vertical="top" wrapText="true"/>
    </xf>
    <xf applyAlignment="true" applyBorder="true" applyFill="true" applyFont="true" applyNumberFormat="true" borderId="10" fillId="4" fontId="6" numFmtId="1003" quotePrefix="false">
      <alignment horizontal="center" vertical="top"/>
    </xf>
    <xf applyAlignment="true" applyBorder="true" applyFill="true" applyFont="true" applyNumberFormat="true" borderId="31" fillId="4" fontId="6" numFmtId="1003" quotePrefix="false">
      <alignment horizontal="center" vertical="top"/>
    </xf>
    <xf applyAlignment="true" applyBorder="true" applyFill="true" applyFont="true" applyNumberFormat="true" borderId="32" fillId="4" fontId="6" numFmtId="1003" quotePrefix="false">
      <alignment horizontal="center" vertical="top"/>
    </xf>
    <xf applyAlignment="true" applyBorder="true" applyFont="true" applyNumberFormat="true" borderId="10" fillId="0" fontId="34" numFmtId="1001" quotePrefix="false">
      <alignment horizontal="right" vertical="top"/>
    </xf>
    <xf applyAlignment="true" applyBorder="true" applyFont="true" applyNumberFormat="true" borderId="10" fillId="0" fontId="35" numFmtId="1000" quotePrefix="false">
      <alignment vertical="top" wrapText="true"/>
    </xf>
    <xf applyAlignment="true" applyBorder="true" applyFont="true" applyNumberFormat="true" borderId="10" fillId="0" fontId="11" numFmtId="1003" quotePrefix="false">
      <alignment horizontal="center" vertical="top"/>
    </xf>
    <xf applyAlignment="true" applyBorder="true" applyFont="true" applyNumberFormat="true" borderId="31" fillId="0" fontId="11" numFmtId="1003" quotePrefix="false">
      <alignment horizontal="center" vertical="top"/>
    </xf>
    <xf applyAlignment="true" applyBorder="true" applyFont="true" applyNumberFormat="true" borderId="32" fillId="0" fontId="11" numFmtId="1003" quotePrefix="false">
      <alignment horizontal="center" vertical="top"/>
    </xf>
    <xf applyAlignment="true" applyBorder="true" applyFont="true" applyNumberFormat="true" borderId="10" fillId="0" fontId="2" numFmtId="1003" quotePrefix="false">
      <alignment horizontal="center" vertical="top"/>
    </xf>
    <xf applyAlignment="true" applyBorder="true" applyFont="true" applyNumberFormat="true" borderId="31" fillId="0" fontId="5" numFmtId="1003" quotePrefix="false">
      <alignment horizontal="center" vertical="top"/>
    </xf>
    <xf applyAlignment="true" applyBorder="true" applyFont="true" applyNumberFormat="true" borderId="32" fillId="0" fontId="5" numFmtId="1003" quotePrefix="false">
      <alignment horizontal="center" vertical="top"/>
    </xf>
    <xf applyAlignment="true" applyBorder="true" applyFont="true" applyNumberFormat="true" borderId="10" fillId="0" fontId="36" numFmtId="1001" quotePrefix="false">
      <alignment horizontal="right" vertical="top"/>
    </xf>
    <xf applyAlignment="true" applyBorder="true" applyFont="true" applyNumberFormat="true" borderId="31" fillId="0" fontId="28" numFmtId="1003" quotePrefix="false">
      <alignment horizontal="center" vertical="top"/>
    </xf>
    <xf applyAlignment="true" applyBorder="true" applyFont="true" applyNumberFormat="true" borderId="32" fillId="0" fontId="28" numFmtId="1003" quotePrefix="false">
      <alignment horizontal="center" vertical="top"/>
    </xf>
    <xf applyAlignment="true" applyBorder="true" applyFont="true" applyNumberFormat="true" borderId="10" fillId="0" fontId="37" numFmtId="1001" quotePrefix="false">
      <alignment horizontal="right" vertical="top"/>
    </xf>
    <xf applyAlignment="true" applyBorder="true" applyFont="true" applyNumberFormat="true" borderId="10" fillId="0" fontId="23" numFmtId="1000" quotePrefix="false">
      <alignment vertical="top" wrapText="true"/>
    </xf>
    <xf applyAlignment="true" applyBorder="true" applyFont="true" applyNumberFormat="true" borderId="10" fillId="0" fontId="23" numFmtId="1003" quotePrefix="false">
      <alignment horizontal="center" vertical="top"/>
    </xf>
    <xf applyAlignment="true" applyBorder="true" applyFont="true" applyNumberFormat="true" borderId="28" fillId="0" fontId="23" numFmtId="1003" quotePrefix="false">
      <alignment horizontal="center" vertical="top"/>
    </xf>
    <xf applyAlignment="true" applyBorder="true" applyFill="true" applyFont="true" applyNumberFormat="true" borderId="10" fillId="2" fontId="29" numFmtId="1000" quotePrefix="false">
      <alignment horizontal="left" vertical="top" wrapText="true"/>
    </xf>
    <xf applyAlignment="true" applyBorder="true" applyFill="true" applyFont="true" applyNumberFormat="true" borderId="10" fillId="2" fontId="28" numFmtId="1001" quotePrefix="false">
      <alignment horizontal="right" vertical="top"/>
    </xf>
    <xf applyAlignment="true" applyBorder="true" applyFill="true" applyFont="true" applyNumberFormat="true" borderId="10" fillId="2" fontId="6" numFmtId="1000" quotePrefix="false">
      <alignment horizontal="left" vertical="top" wrapText="true"/>
    </xf>
    <xf applyAlignment="true" applyBorder="true" applyFill="true" applyFont="true" applyNumberFormat="true" borderId="10" fillId="2" fontId="30" numFmtId="1001" quotePrefix="false">
      <alignment horizontal="right" vertical="top"/>
    </xf>
    <xf applyAlignment="true" applyBorder="true" applyFill="true" applyFont="true" applyNumberFormat="true" borderId="10" fillId="2" fontId="28" numFmtId="1000" quotePrefix="false">
      <alignment vertical="top" wrapText="true"/>
    </xf>
    <xf applyAlignment="true" applyBorder="true" applyFill="true" applyFont="true" applyNumberFormat="true" borderId="10" fillId="2" fontId="28" numFmtId="1003" quotePrefix="false">
      <alignment horizontal="center" vertical="top"/>
    </xf>
    <xf applyAlignment="true" applyBorder="true" applyFill="true" applyFont="true" applyNumberFormat="true" borderId="28" fillId="2" fontId="28" numFmtId="1003" quotePrefix="false">
      <alignment horizontal="center" vertical="top"/>
    </xf>
    <xf applyAlignment="true" applyBorder="true" applyFill="true" applyFont="true" applyNumberFormat="true" borderId="10" fillId="2" fontId="6" numFmtId="1000" quotePrefix="false">
      <alignment vertical="top" wrapText="true"/>
    </xf>
    <xf applyAlignment="true" applyBorder="true" applyFill="true" applyFont="true" applyNumberFormat="true" borderId="28" fillId="2" fontId="6" numFmtId="1003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horizontal="center" vertical="top"/>
    </xf>
    <xf applyAlignment="true" applyBorder="true" applyFill="true" applyFont="true" applyNumberFormat="true" borderId="19" fillId="2" fontId="5" numFmtId="1003" quotePrefix="false">
      <alignment horizontal="center" vertical="top"/>
    </xf>
    <xf applyAlignment="true" applyBorder="true" applyFill="true" applyFont="true" applyNumberFormat="true" borderId="33" fillId="2" fontId="5" numFmtId="1003" quotePrefix="false">
      <alignment horizontal="center" vertical="top"/>
    </xf>
    <xf applyAlignment="true" applyBorder="true" applyFill="true" applyFont="true" applyNumberFormat="true" borderId="10" fillId="2" fontId="28" numFmtId="1000" quotePrefix="false">
      <alignment horizontal="left" vertical="top" wrapText="true"/>
    </xf>
    <xf applyAlignment="true" applyBorder="true" applyFill="true" applyFont="true" applyNumberFormat="true" borderId="31" fillId="2" fontId="28" numFmtId="1003" quotePrefix="false">
      <alignment horizontal="center" vertical="top"/>
    </xf>
    <xf applyAlignment="true" applyBorder="true" applyFill="true" applyFont="true" applyNumberFormat="true" borderId="32" fillId="2" fontId="28" numFmtId="1003" quotePrefix="false">
      <alignment horizontal="center" vertical="top"/>
    </xf>
    <xf applyAlignment="true" applyBorder="true" applyFill="true" applyFont="true" applyNumberFormat="true" borderId="10" fillId="2" fontId="5" numFmtId="1003" quotePrefix="false">
      <alignment vertical="top"/>
    </xf>
    <xf applyAlignment="true" applyBorder="true" applyFill="true" applyFont="true" applyNumberFormat="true" borderId="10" fillId="2" fontId="6" numFmtId="1001" quotePrefix="false">
      <alignment horizontal="right" vertical="top"/>
    </xf>
    <xf applyAlignment="true" applyBorder="true" applyFill="true" applyFont="true" applyNumberFormat="true" borderId="10" fillId="2" fontId="15" numFmtId="1001" quotePrefix="false">
      <alignment horizontal="right" vertical="top"/>
    </xf>
    <xf applyAlignment="true" applyBorder="true" applyFont="true" applyNumberFormat="true" borderId="34" fillId="0" fontId="6" numFmtId="1003" quotePrefix="false">
      <alignment horizontal="center" vertical="top"/>
    </xf>
    <xf applyAlignment="true" applyBorder="true" applyFont="true" applyNumberFormat="true" borderId="30" fillId="0" fontId="6" numFmtId="1003" quotePrefix="false">
      <alignment horizontal="center" vertical="top"/>
    </xf>
    <xf applyAlignment="true" applyBorder="true" applyFont="true" applyNumberFormat="true" borderId="10" fillId="0" fontId="32" numFmtId="1000" quotePrefix="false">
      <alignment horizontal="left" vertical="top" wrapText="true"/>
    </xf>
    <xf applyAlignment="true" applyBorder="true" applyFont="true" applyNumberFormat="true" borderId="31" fillId="0" fontId="9" numFmtId="1003" quotePrefix="false">
      <alignment horizontal="center" vertical="top"/>
    </xf>
    <xf applyAlignment="true" applyBorder="true" applyFont="true" applyNumberFormat="true" borderId="32" fillId="0" fontId="9" numFmtId="1003" quotePrefix="false">
      <alignment horizontal="center" vertical="top"/>
    </xf>
    <xf applyAlignment="true" applyBorder="true" applyFill="true" applyFont="true" applyNumberFormat="true" borderId="10" fillId="2" fontId="9" numFmtId="1001" quotePrefix="false">
      <alignment horizontal="right" vertical="top"/>
    </xf>
    <xf applyAlignment="true" applyBorder="true" applyFill="true" applyFont="true" applyNumberFormat="true" borderId="10" fillId="2" fontId="29" numFmtId="1001" quotePrefix="false">
      <alignment horizontal="right" vertical="top"/>
    </xf>
    <xf applyAlignment="true" applyBorder="true" applyFill="true" applyFont="true" applyNumberFormat="true" borderId="34" fillId="2" fontId="28" numFmtId="1003" quotePrefix="false">
      <alignment horizontal="center" vertical="top"/>
    </xf>
    <xf applyAlignment="true" applyBorder="true" applyFill="true" applyFont="true" applyNumberFormat="true" borderId="30" fillId="2" fontId="28" numFmtId="1003" quotePrefix="false">
      <alignment horizontal="center" vertical="top"/>
    </xf>
    <xf applyAlignment="true" applyBorder="true" applyFont="true" applyNumberFormat="true" borderId="10" fillId="0" fontId="38" numFmtId="1000" quotePrefix="false">
      <alignment horizontal="left" vertical="top" wrapText="true"/>
    </xf>
    <xf applyAlignment="true" applyBorder="true" applyFont="true" applyNumberFormat="true" borderId="10" fillId="0" fontId="39" numFmtId="1003" quotePrefix="false">
      <alignment horizontal="center" vertical="top"/>
    </xf>
    <xf applyAlignment="true" applyBorder="true" applyFont="true" applyNumberFormat="true" borderId="28" fillId="0" fontId="2" numFmtId="1003" quotePrefix="false">
      <alignment horizontal="center" vertical="top"/>
    </xf>
    <xf applyAlignment="true" applyBorder="true" applyFont="true" applyNumberFormat="true" borderId="10" fillId="0" fontId="40" numFmtId="1001" quotePrefix="false">
      <alignment horizontal="right" vertical="top"/>
    </xf>
    <xf applyAlignment="true" applyBorder="true" applyFont="true" applyNumberFormat="true" borderId="10" fillId="0" fontId="12" numFmtId="1000" quotePrefix="false">
      <alignment horizontal="left" vertical="top" wrapText="true"/>
    </xf>
    <xf applyAlignment="true" applyBorder="true" applyFont="true" applyNumberFormat="true" borderId="31" fillId="0" fontId="2" numFmtId="1003" quotePrefix="false">
      <alignment horizontal="center" vertical="top"/>
    </xf>
    <xf applyAlignment="true" applyBorder="true" applyFont="true" applyNumberFormat="true" borderId="32" fillId="0" fontId="2" numFmtId="1003" quotePrefix="false">
      <alignment horizontal="center" vertical="top"/>
    </xf>
    <xf applyAlignment="true" applyBorder="true" applyFont="true" applyNumberFormat="true" borderId="10" fillId="0" fontId="37" numFmtId="1000" quotePrefix="false">
      <alignment horizontal="left" vertical="top" wrapText="true"/>
    </xf>
    <xf applyAlignment="true" applyBorder="true" applyFont="true" applyNumberFormat="true" borderId="10" fillId="0" fontId="2" numFmtId="1001" quotePrefix="false">
      <alignment horizontal="right" vertical="top"/>
    </xf>
    <xf applyAlignment="true" applyBorder="true" applyFont="true" applyNumberFormat="true" borderId="10" fillId="0" fontId="15" numFmtId="1001" quotePrefix="false">
      <alignment horizontal="right" vertical="top"/>
    </xf>
    <xf applyAlignment="true" applyBorder="true" applyFill="true" applyFont="true" applyNumberFormat="true" borderId="10" fillId="2" fontId="7" numFmtId="1001" quotePrefix="false">
      <alignment horizontal="right" vertical="top"/>
    </xf>
    <xf applyAlignment="true" applyBorder="true" applyFill="true" applyFont="true" applyNumberFormat="true" borderId="10" fillId="2" fontId="1" numFmtId="1003" quotePrefix="false">
      <alignment vertical="top"/>
    </xf>
    <xf applyAlignment="true" applyBorder="true" applyFill="true" applyFont="true" applyNumberFormat="true" borderId="10" fillId="2" fontId="7" numFmtId="1000" quotePrefix="false">
      <alignment vertical="top" wrapText="true"/>
    </xf>
    <xf applyAlignment="true" applyBorder="true" applyFill="true" applyFont="true" applyNumberFormat="true" borderId="10" fillId="2" fontId="29" numFmtId="1000" quotePrefix="false">
      <alignment vertical="top" wrapText="true"/>
    </xf>
    <xf applyAlignment="true" applyBorder="true" applyFill="true" applyFont="true" applyNumberFormat="true" borderId="10" fillId="2" fontId="29" numFmtId="1003" quotePrefix="false">
      <alignment horizontal="center" vertical="top"/>
    </xf>
    <xf applyAlignment="true" applyBorder="true" applyFill="true" applyFont="true" applyNumberFormat="true" borderId="28" fillId="2" fontId="29" numFmtId="1003" quotePrefix="false">
      <alignment horizontal="center" vertical="top"/>
    </xf>
    <xf applyAlignment="true" applyBorder="true" applyFill="true" applyFont="true" applyNumberFormat="true" borderId="10" fillId="2" fontId="7" numFmtId="1003" quotePrefix="false">
      <alignment horizontal="center" vertical="top"/>
    </xf>
    <xf applyAlignment="true" applyBorder="true" applyFill="true" applyFont="true" applyNumberFormat="true" borderId="28" fillId="2" fontId="7" numFmtId="1003" quotePrefix="false">
      <alignment horizontal="center" vertical="top"/>
    </xf>
    <xf applyAlignment="true" applyBorder="true" applyFill="true" applyFont="true" applyNumberFormat="true" borderId="10" fillId="2" fontId="28" numFmtId="1000" quotePrefix="false">
      <alignment horizontal="center" vertical="top"/>
    </xf>
    <xf applyAlignment="true" applyBorder="true" applyFont="true" applyNumberFormat="true" borderId="10" fillId="0" fontId="7" numFmtId="1000" quotePrefix="false">
      <alignment horizontal="left" vertical="top" wrapText="true"/>
    </xf>
    <xf applyAlignment="true" applyBorder="true" applyFill="true" applyFont="true" applyNumberFormat="true" borderId="10" fillId="2" fontId="23" numFmtId="1000" quotePrefix="false">
      <alignment horizontal="center" vertical="top"/>
    </xf>
    <xf applyAlignment="true" applyBorder="true" applyFill="true" applyFont="true" applyNumberFormat="true" borderId="10" fillId="2" fontId="23" numFmtId="1001" quotePrefix="false">
      <alignment horizontal="right" vertical="top"/>
    </xf>
    <xf applyAlignment="true" applyBorder="true" applyFill="true" applyFont="true" applyNumberFormat="true" borderId="14" fillId="2" fontId="27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horizontal="right" vertical="top"/>
    </xf>
    <xf applyAlignment="true" applyBorder="true" applyFill="true" applyFont="true" applyNumberFormat="true" borderId="28" fillId="2" fontId="5" numFmtId="1000" quotePrefix="false">
      <alignment horizontal="right" vertical="top"/>
    </xf>
    <xf applyAlignment="true" applyBorder="true" applyFont="true" applyNumberFormat="true" borderId="22" fillId="0" fontId="1" numFmtId="1000" quotePrefix="false">
      <alignment wrapText="true"/>
    </xf>
    <xf applyBorder="true" applyFill="true" applyFont="true" applyNumberFormat="true" borderId="22" fillId="2" fontId="6" numFmtId="1000" quotePrefix="false"/>
    <xf applyBorder="true" applyFont="true" applyNumberFormat="true" borderId="23" fillId="0" fontId="1" numFmtId="1000" quotePrefix="false"/>
    <xf applyBorder="true" applyFont="true" applyNumberFormat="true" borderId="35" fillId="0" fontId="1" numFmtId="1000" quotePrefix="false"/>
    <xf applyAlignment="true" applyFont="true" applyNumberFormat="true" borderId="0" fillId="0" fontId="41" numFmtId="1000" quotePrefix="false">
      <alignment horizontal="right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right"/>
    </xf>
    <xf applyAlignment="true" applyBorder="true" applyFill="true" applyFont="true" applyNumberFormat="true" borderId="10" fillId="2" fontId="27" numFmtId="1000" quotePrefix="false">
      <alignment horizontal="center" vertical="center" wrapText="true"/>
    </xf>
    <xf applyAlignment="true" applyBorder="true" applyFill="true" applyFont="true" applyNumberFormat="true" borderId="10" fillId="2" fontId="5" numFmtId="1000" quotePrefix="false">
      <alignment horizontal="center" vertical="center" wrapText="true"/>
    </xf>
    <xf applyAlignment="true" applyBorder="true" applyFill="true" applyFont="true" applyNumberFormat="true" borderId="32" fillId="2" fontId="5" numFmtId="1000" quotePrefix="false">
      <alignment horizontal="center" vertical="center" wrapText="true"/>
    </xf>
    <xf applyAlignment="true" applyBorder="true" applyFill="true" applyFont="true" applyNumberFormat="true" borderId="36" fillId="2" fontId="5" numFmtId="1000" quotePrefix="false">
      <alignment horizontal="center" vertical="center" wrapText="true"/>
    </xf>
    <xf applyAlignment="true" applyBorder="true" applyFill="true" applyFont="true" applyNumberFormat="true" borderId="12" fillId="2" fontId="27" numFmtId="1000" quotePrefix="false">
      <alignment horizontal="center" vertical="center" wrapText="true"/>
    </xf>
    <xf applyAlignment="true" applyBorder="true" applyFill="true" applyFont="true" applyNumberFormat="true" borderId="12" fillId="2" fontId="5" numFmtId="1000" quotePrefix="false">
      <alignment horizontal="center" vertical="center" wrapText="true"/>
    </xf>
    <xf applyAlignment="true" applyBorder="true" applyFill="true" applyFont="true" applyNumberFormat="true" borderId="37" fillId="2" fontId="5" numFmtId="1000" quotePrefix="false">
      <alignment horizontal="center" vertical="center" wrapText="true"/>
    </xf>
    <xf applyAlignment="true" applyFill="true" applyFont="true" applyNumberFormat="true" borderId="0" fillId="2" fontId="5" numFmtId="1000" quotePrefix="false">
      <alignment horizontal="center" vertical="center" wrapText="true"/>
    </xf>
    <xf applyAlignment="true" applyBorder="true" applyFill="true" applyFont="true" applyNumberFormat="true" borderId="38" fillId="2" fontId="5" numFmtId="1000" quotePrefix="false">
      <alignment horizontal="center" vertical="center" wrapText="true"/>
    </xf>
    <xf applyAlignment="true" applyBorder="true" applyFill="true" applyFont="true" applyNumberFormat="true" borderId="39" fillId="2" fontId="5" numFmtId="1000" quotePrefix="false">
      <alignment horizontal="center" vertical="center" wrapText="true"/>
    </xf>
    <xf applyAlignment="true" applyBorder="true" applyFill="true" applyFont="true" applyNumberFormat="true" borderId="40" fillId="2" fontId="5" numFmtId="1000" quotePrefix="false">
      <alignment horizontal="center" vertical="center" wrapText="true"/>
    </xf>
    <xf applyAlignment="true" applyBorder="true" applyFill="true" applyFont="true" applyNumberFormat="true" borderId="41" fillId="2" fontId="5" numFmtId="1000" quotePrefix="false">
      <alignment horizontal="center" vertical="center" wrapText="true"/>
    </xf>
    <xf applyAlignment="true" applyBorder="true" applyFill="true" applyFont="true" applyNumberFormat="true" borderId="14" fillId="2" fontId="27" numFmtId="1000" quotePrefix="false">
      <alignment horizontal="center" vertical="center" wrapText="true"/>
    </xf>
    <xf applyAlignment="true" applyBorder="true" applyFill="true" applyFont="true" applyNumberFormat="true" borderId="14" fillId="2" fontId="5" numFmtId="1000" quotePrefix="false">
      <alignment horizontal="center" vertical="center" wrapText="true"/>
    </xf>
    <xf applyAlignment="true" applyBorder="true" applyFill="true" applyFont="true" applyNumberFormat="true" borderId="31" fillId="2" fontId="5" numFmtId="1000" quotePrefix="false">
      <alignment horizontal="center" vertical="center" wrapText="true"/>
    </xf>
    <xf applyAlignment="true" applyBorder="true" applyFill="true" applyFont="true" applyNumberFormat="true" borderId="32" fillId="2" fontId="5" numFmtId="1000" quotePrefix="false">
      <alignment horizontal="center" vertical="top" wrapText="true"/>
    </xf>
    <xf applyAlignment="true" applyBorder="true" applyFill="true" applyFont="true" applyNumberFormat="true" borderId="36" fillId="2" fontId="5" numFmtId="1000" quotePrefix="false">
      <alignment horizontal="center" vertical="top" wrapText="true"/>
    </xf>
    <xf applyAlignment="true" applyBorder="true" applyFill="true" applyFont="true" applyNumberFormat="true" borderId="12" fillId="2" fontId="5" numFmtId="1000" quotePrefix="false">
      <alignment horizontal="center" vertical="top"/>
    </xf>
    <xf applyAlignment="true" applyBorder="true" applyFill="true" applyFont="true" applyNumberFormat="true" borderId="39" fillId="2" fontId="5" numFmtId="1000" quotePrefix="false">
      <alignment horizontal="center" vertical="top" wrapText="true"/>
    </xf>
    <xf applyAlignment="true" applyBorder="true" applyFill="true" applyFont="true" applyNumberFormat="true" borderId="41" fillId="2" fontId="5" numFmtId="1000" quotePrefix="false">
      <alignment horizontal="center" vertical="top" wrapText="true"/>
    </xf>
    <xf applyAlignment="true" applyBorder="true" applyFill="true" applyFont="true" applyNumberFormat="true" borderId="40" fillId="2" fontId="5" numFmtId="1000" quotePrefix="false">
      <alignment horizontal="center" vertical="top" wrapText="true"/>
    </xf>
    <xf applyAlignment="true" applyBorder="true" applyFill="true" applyFont="true" applyNumberFormat="true" borderId="10" fillId="2" fontId="5" numFmtId="1001" quotePrefix="false">
      <alignment horizontal="right" vertical="top" wrapText="true"/>
    </xf>
    <xf applyAlignment="true" applyBorder="true" applyFill="true" applyFont="true" applyNumberFormat="true" borderId="10" fillId="2" fontId="28" numFmtId="1001" quotePrefix="false">
      <alignment horizontal="right" vertical="top" wrapText="true"/>
    </xf>
    <xf applyAlignment="true" applyBorder="true" applyFill="true" applyFont="true" applyNumberFormat="true" borderId="10" fillId="2" fontId="6" numFmtId="1001" quotePrefix="false">
      <alignment horizontal="right" vertical="top" wrapText="true"/>
    </xf>
    <xf applyAlignment="true" applyBorder="true" applyFill="true" applyFont="true" applyNumberFormat="true" borderId="31" fillId="2" fontId="6" numFmtId="1003" quotePrefix="false">
      <alignment horizontal="center" vertical="top"/>
    </xf>
    <xf applyAlignment="true" applyBorder="true" applyFill="true" applyFont="true" applyNumberFormat="true" borderId="32" fillId="2" fontId="6" numFmtId="1003" quotePrefix="false">
      <alignment horizontal="center" vertical="top"/>
    </xf>
    <xf applyAlignment="true" applyBorder="true" applyFont="true" applyNumberFormat="true" borderId="10" fillId="0" fontId="6" numFmtId="1001" quotePrefix="false">
      <alignment vertical="top"/>
    </xf>
    <xf applyAlignment="true" applyBorder="true" applyFill="true" applyFont="true" applyNumberFormat="true" borderId="31" fillId="2" fontId="6" numFmtId="1003" quotePrefix="false">
      <alignment vertical="top"/>
    </xf>
    <xf applyAlignment="true" applyBorder="true" applyFill="true" applyFont="true" applyNumberFormat="true" borderId="32" fillId="2" fontId="6" numFmtId="1003" quotePrefix="false">
      <alignment vertical="top"/>
    </xf>
    <xf applyAlignment="true" applyBorder="true" applyFill="true" applyFont="true" applyNumberFormat="true" borderId="10" fillId="2" fontId="7" numFmtId="1001" quotePrefix="false">
      <alignment vertical="top" wrapText="true"/>
    </xf>
    <xf applyAlignment="true" applyBorder="true" applyFill="true" applyFont="true" applyNumberFormat="true" borderId="10" fillId="2" fontId="29" numFmtId="1001" quotePrefix="false">
      <alignment horizontal="right" vertical="top" wrapText="true"/>
    </xf>
    <xf applyAlignment="true" applyBorder="true" applyFill="true" applyFont="true" applyNumberFormat="true" borderId="10" fillId="2" fontId="7" numFmtId="1001" quotePrefix="false">
      <alignment horizontal="right" vertical="top" wrapText="true"/>
    </xf>
    <xf applyAlignment="true" applyBorder="true" applyFill="true" applyFont="true" applyNumberFormat="true" borderId="10" fillId="2" fontId="32" numFmtId="1001" quotePrefix="false">
      <alignment horizontal="right" vertical="top" wrapText="true"/>
    </xf>
    <xf applyAlignment="true" applyBorder="true" applyFont="true" applyNumberFormat="true" borderId="10" fillId="0" fontId="42" numFmtId="1000" quotePrefix="false">
      <alignment vertical="top" wrapText="true"/>
    </xf>
    <xf applyAlignment="true" applyBorder="true" applyFill="true" applyFont="true" applyNumberFormat="true" borderId="10" fillId="2" fontId="6" numFmtId="1001" quotePrefix="false">
      <alignment vertical="top" wrapText="true"/>
    </xf>
    <xf applyAlignment="true" applyBorder="true" applyFill="true" applyFont="true" applyNumberFormat="true" borderId="10" fillId="2" fontId="42" numFmtId="1000" quotePrefix="false">
      <alignment vertical="top" wrapText="true"/>
    </xf>
    <xf applyAlignment="true" applyBorder="true" applyFill="true" applyFont="true" applyNumberFormat="true" borderId="10" fillId="2" fontId="32" numFmtId="1000" quotePrefix="false">
      <alignment vertical="top" wrapText="true"/>
    </xf>
    <xf applyAlignment="true" applyBorder="true" applyFill="true" applyFont="true" applyNumberFormat="true" borderId="10" fillId="2" fontId="43" numFmtId="1000" quotePrefix="false">
      <alignment vertical="top" wrapText="true"/>
    </xf>
    <xf applyAlignment="true" applyBorder="true" applyFill="true" applyFont="true" applyNumberFormat="true" borderId="28" fillId="2" fontId="43" numFmtId="1000" quotePrefix="false">
      <alignment vertical="top" wrapText="true"/>
    </xf>
    <xf applyAlignment="true" applyBorder="true" applyFill="true" applyFont="true" applyNumberFormat="true" borderId="31" fillId="2" fontId="9" numFmtId="1003" quotePrefix="false">
      <alignment horizontal="center" vertical="top"/>
    </xf>
    <xf applyAlignment="true" applyBorder="true" applyFill="true" applyFont="true" applyNumberFormat="true" borderId="32" fillId="2" fontId="9" numFmtId="1003" quotePrefix="false">
      <alignment horizontal="center" vertical="top"/>
    </xf>
    <xf applyAlignment="true" applyBorder="true" applyFill="true" applyFont="true" applyNumberFormat="true" borderId="10" fillId="2" fontId="9" numFmtId="1001" quotePrefix="false">
      <alignment horizontal="right" vertical="top" wrapText="true"/>
    </xf>
    <xf applyAlignment="true" applyBorder="true" applyFill="true" applyFont="true" applyNumberFormat="true" borderId="10" fillId="4" fontId="37" numFmtId="1000" quotePrefix="false">
      <alignment vertical="top" wrapText="true"/>
    </xf>
    <xf applyAlignment="true" applyBorder="true" applyFill="true" applyFont="true" applyNumberFormat="true" borderId="31" fillId="4" fontId="37" numFmtId="1003" quotePrefix="false">
      <alignment horizontal="center" vertical="top" wrapText="true"/>
    </xf>
    <xf applyAlignment="true" applyBorder="true" applyFill="true" applyFont="true" applyNumberFormat="true" borderId="32" fillId="4" fontId="37" numFmtId="1003" quotePrefix="false">
      <alignment horizontal="center" vertical="top" wrapText="true"/>
    </xf>
    <xf applyAlignment="true" applyBorder="true" applyFill="true" applyFont="true" applyNumberFormat="true" borderId="31" fillId="4" fontId="28" numFmtId="1003" quotePrefix="false">
      <alignment horizontal="center" vertical="top"/>
    </xf>
    <xf applyAlignment="true" applyBorder="true" applyFill="true" applyFont="true" applyNumberFormat="true" borderId="32" fillId="4" fontId="28" numFmtId="1003" quotePrefix="false">
      <alignment horizontal="center" vertical="top"/>
    </xf>
    <xf applyAlignment="true" applyBorder="true" applyFill="true" applyFont="true" applyNumberFormat="true" borderId="10" fillId="2" fontId="44" numFmtId="1003" quotePrefix="false">
      <alignment horizontal="center" vertical="top"/>
    </xf>
    <xf applyAlignment="true" applyBorder="true" applyFill="true" applyFont="true" applyNumberFormat="true" borderId="28" fillId="2" fontId="44" numFmtId="1003" quotePrefix="false">
      <alignment horizontal="center" vertical="top"/>
    </xf>
    <xf applyAlignment="true" applyBorder="true" applyFill="true" applyFont="true" applyNumberFormat="true" borderId="10" fillId="2" fontId="12" numFmtId="1000" quotePrefix="false">
      <alignment vertical="top" wrapText="true"/>
    </xf>
    <xf applyAlignment="true" applyBorder="true" applyFill="true" applyFont="true" applyNumberFormat="true" borderId="31" fillId="2" fontId="12" numFmtId="1003" quotePrefix="false">
      <alignment horizontal="center" vertical="top" wrapText="true"/>
    </xf>
    <xf applyAlignment="true" applyBorder="true" applyFill="true" applyFont="true" applyNumberFormat="true" borderId="32" fillId="2" fontId="12" numFmtId="1003" quotePrefix="false">
      <alignment horizontal="center" vertical="top" wrapText="true"/>
    </xf>
    <xf applyAlignment="true" applyBorder="true" applyFill="true" applyFont="true" applyNumberFormat="true" borderId="31" fillId="2" fontId="7" numFmtId="1003" quotePrefix="false">
      <alignment horizontal="center" vertical="top"/>
    </xf>
    <xf applyAlignment="true" applyBorder="true" applyFill="true" applyFont="true" applyNumberFormat="true" borderId="32" fillId="2" fontId="7" numFmtId="1003" quotePrefix="false">
      <alignment horizontal="center" vertical="top"/>
    </xf>
    <xf applyAlignment="true" applyBorder="true" applyFill="true" applyFont="true" applyNumberFormat="true" borderId="10" fillId="2" fontId="15" numFmtId="1001" quotePrefix="false">
      <alignment horizontal="right" vertical="top" wrapText="true"/>
    </xf>
    <xf applyAlignment="true" applyBorder="true" applyFill="true" applyFont="true" applyNumberFormat="true" borderId="10" fillId="2" fontId="5" numFmtId="1000" quotePrefix="false">
      <alignment horizontal="left" vertical="top" wrapText="true"/>
    </xf>
    <xf applyAlignment="true" applyBorder="true" applyFill="true" applyFont="true" applyNumberFormat="true" borderId="10" fillId="2" fontId="5" numFmtId="1000" quotePrefix="false">
      <alignment horizontal="justify" vertical="top" wrapText="true"/>
    </xf>
    <xf applyAlignment="true" applyBorder="true" applyFill="true" applyFont="true" applyNumberFormat="true" borderId="10" fillId="2" fontId="28" numFmtId="1000" quotePrefix="false">
      <alignment horizontal="justify" vertical="top" wrapText="true"/>
    </xf>
    <xf applyAlignment="true" applyBorder="true" applyFill="true" applyFont="true" applyNumberFormat="true" borderId="10" fillId="2" fontId="6" numFmtId="1000" quotePrefix="false">
      <alignment horizontal="justify" vertical="top" wrapText="true"/>
    </xf>
    <xf applyAlignment="true" applyBorder="true" applyFill="true" applyFont="true" applyNumberFormat="true" borderId="10" fillId="2" fontId="1" numFmtId="1003" quotePrefix="false">
      <alignment horizontal="center" vertical="top"/>
    </xf>
    <xf applyAlignment="true" applyBorder="true" applyFill="true" applyFont="true" applyNumberFormat="true" borderId="28" fillId="2" fontId="1" numFmtId="1003" quotePrefix="false">
      <alignment horizontal="center" vertical="top"/>
    </xf>
    <xf applyAlignment="true" applyBorder="true" applyFill="true" applyFont="true" applyNumberFormat="true" borderId="14" fillId="2" fontId="5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vertical="top"/>
    </xf>
    <xf applyAlignment="true" applyBorder="true" applyFill="true" applyFont="true" applyNumberFormat="true" borderId="30" fillId="2" fontId="5" numFmtId="1000" quotePrefix="false">
      <alignment vertical="top"/>
    </xf>
    <xf applyAlignment="true" applyBorder="true" applyFill="true" applyFont="true" applyNumberFormat="true" borderId="28" fillId="2" fontId="5" numFmtId="1000" quotePrefix="false">
      <alignment vertical="top"/>
    </xf>
    <xf applyAlignment="true" applyFont="true" applyNumberFormat="true" borderId="0" fillId="0" fontId="45" numFmtId="1000" quotePrefix="false">
      <alignment horizontal="right"/>
    </xf>
    <xf applyAlignment="true" applyFont="true" applyNumberFormat="true" borderId="0" fillId="0" fontId="5" numFmtId="1000" quotePrefix="false">
      <alignment horizontal="center" wrapText="true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0" quotePrefix="false">
      <alignment horizontal="center" wrapText="true"/>
    </xf>
    <xf applyAlignment="true" applyBorder="true" applyFont="true" applyNumberFormat="true" borderId="14" fillId="0" fontId="5" numFmtId="1000" quotePrefix="false">
      <alignment horizontal="center" vertical="top" wrapText="true"/>
    </xf>
    <xf applyAlignment="true" applyBorder="true" applyFill="true" applyFont="true" applyNumberFormat="true" borderId="10" fillId="2" fontId="6" numFmtId="1001" quotePrefix="false">
      <alignment vertical="top"/>
    </xf>
    <xf applyAlignment="true" applyBorder="true" applyFill="true" applyFont="true" applyNumberFormat="true" borderId="10" fillId="2" fontId="7" numFmtId="1001" quotePrefix="false">
      <alignment vertical="top"/>
    </xf>
    <xf applyAlignment="true" applyBorder="true" applyFont="true" applyNumberFormat="true" borderId="10" fillId="0" fontId="7" numFmtId="1001" quotePrefix="false">
      <alignment vertical="top"/>
    </xf>
    <xf applyAlignment="true" applyBorder="true" applyFont="true" applyNumberFormat="true" borderId="10" fillId="0" fontId="6" numFmtId="1003" quotePrefix="false">
      <alignment horizontal="center" vertical="top" wrapText="true"/>
    </xf>
    <xf applyAlignment="true" applyBorder="true" applyFont="true" applyNumberFormat="true" borderId="10" fillId="0" fontId="14" numFmtId="1003" quotePrefix="false">
      <alignment horizontal="center" vertical="top"/>
    </xf>
    <xf applyAlignment="true" applyBorder="true" applyFont="true" applyNumberFormat="true" borderId="10" fillId="0" fontId="5" numFmtId="1002" quotePrefix="false">
      <alignment horizontal="right" vertical="top"/>
    </xf>
    <xf applyAlignment="true" applyBorder="true" applyFont="true" applyNumberFormat="true" borderId="22" fillId="0" fontId="11" numFmtId="1003" quotePrefix="false">
      <alignment horizontal="center" vertical="top"/>
    </xf>
    <xf applyAlignment="true" applyBorder="true" applyFont="true" applyNumberFormat="true" borderId="22" fillId="0" fontId="7" numFmtId="1003" quotePrefix="false">
      <alignment horizontal="center" vertical="top"/>
    </xf>
    <xf applyAlignment="true" applyBorder="true" applyFont="true" applyNumberFormat="true" borderId="10" fillId="0" fontId="23" numFmtId="1002" quotePrefix="false">
      <alignment horizontal="right" vertical="top"/>
    </xf>
    <xf applyAlignment="true" applyBorder="true" applyFont="true" applyNumberFormat="true" borderId="10" fillId="0" fontId="46" numFmtId="1000" quotePrefix="false">
      <alignment vertical="top" wrapText="true"/>
    </xf>
    <xf applyAlignment="true" applyBorder="true" applyFont="true" applyNumberFormat="true" borderId="10" fillId="0" fontId="31" numFmtId="1003" quotePrefix="false">
      <alignment horizontal="center" vertical="top"/>
    </xf>
    <xf applyAlignment="true" applyBorder="true" applyFont="true" applyNumberFormat="true" borderId="10" fillId="0" fontId="23" numFmtId="1001" quotePrefix="false">
      <alignment horizontal="right" vertical="top"/>
    </xf>
    <xf applyAlignment="true" applyBorder="true" applyFont="true" applyNumberFormat="true" borderId="10" fillId="0" fontId="47" numFmtId="1000" quotePrefix="false">
      <alignment vertical="top" wrapText="true"/>
    </xf>
    <xf applyAlignment="true" applyBorder="true" applyFill="true" applyFont="true" applyNumberFormat="true" borderId="10" fillId="2" fontId="23" numFmtId="1002" quotePrefix="false">
      <alignment horizontal="right" vertical="top"/>
    </xf>
    <xf applyAlignment="true" applyBorder="true" applyFont="true" applyNumberFormat="true" borderId="10" fillId="0" fontId="48" numFmtId="1000" quotePrefix="false">
      <alignment vertical="top" wrapText="true"/>
    </xf>
    <xf applyAlignment="true" applyBorder="true" applyFont="true" applyNumberFormat="true" borderId="10" fillId="0" fontId="30" numFmtId="1003" quotePrefix="false">
      <alignment horizontal="center" vertical="top"/>
    </xf>
    <xf applyAlignment="true" applyBorder="true" applyFont="true" applyNumberFormat="true" borderId="10" fillId="0" fontId="30" numFmtId="1001" quotePrefix="false">
      <alignment horizontal="right" vertical="top"/>
    </xf>
    <xf applyAlignment="true" applyBorder="true" applyFont="true" applyNumberFormat="true" borderId="10" fillId="0" fontId="7" numFmtId="1003" quotePrefix="false">
      <alignment horizontal="center" vertical="top"/>
    </xf>
    <xf applyAlignment="true" applyBorder="true" applyFont="true" applyNumberFormat="true" borderId="17" fillId="0" fontId="7" numFmtId="1003" quotePrefix="false">
      <alignment horizontal="center" vertical="top"/>
    </xf>
    <xf applyAlignment="true" applyBorder="true" applyFont="true" applyNumberFormat="true" borderId="10" fillId="0" fontId="12" numFmtId="1003" quotePrefix="false">
      <alignment horizontal="center" vertical="top"/>
    </xf>
    <xf applyAlignment="true" applyBorder="true" applyFill="true" applyFont="true" applyNumberFormat="true" borderId="10" fillId="2" fontId="12" numFmtId="1001" quotePrefix="false">
      <alignment horizontal="right" vertical="top"/>
    </xf>
    <xf applyAlignment="true" applyBorder="true" applyFont="true" applyNumberFormat="true" borderId="10" fillId="0" fontId="5" numFmtId="1000" quotePrefix="false">
      <alignment horizontal="center"/>
    </xf>
    <xf applyAlignment="true" applyBorder="true" applyFont="true" applyNumberFormat="true" borderId="30" fillId="0" fontId="5" numFmtId="1000" quotePrefix="false">
      <alignment horizontal="center"/>
    </xf>
    <xf applyAlignment="true" applyBorder="true" applyFont="true" applyNumberFormat="true" borderId="28" fillId="0" fontId="5" numFmtId="1000" quotePrefix="false">
      <alignment horizontal="center"/>
    </xf>
    <xf applyAlignment="true" applyFont="true" applyNumberFormat="true" borderId="0" fillId="0" fontId="3" numFmtId="1003" quotePrefix="false">
      <alignment horizontal="right"/>
    </xf>
    <xf applyAlignment="true" applyFont="true" applyNumberFormat="true" borderId="0" fillId="0" fontId="6" numFmtId="1003" quotePrefix="false">
      <alignment horizontal="right"/>
    </xf>
    <xf applyFont="true" applyNumberFormat="true" borderId="0" fillId="0" fontId="1" numFmtId="1003" quotePrefix="false"/>
    <xf applyAlignment="true" applyFont="true" applyNumberFormat="true" borderId="0" fillId="0" fontId="5" numFmtId="1003" quotePrefix="false">
      <alignment horizontal="center"/>
    </xf>
    <xf applyAlignment="true" applyFont="true" applyNumberFormat="true" borderId="0" fillId="0" fontId="2" numFmtId="1003" quotePrefix="false">
      <alignment horizontal="right"/>
    </xf>
    <xf applyAlignment="true" applyBorder="true" applyFont="true" applyNumberFormat="true" borderId="10" fillId="0" fontId="5" numFmtId="1003" quotePrefix="false">
      <alignment horizontal="center" vertical="center" wrapText="true"/>
    </xf>
    <xf applyAlignment="true" applyBorder="true" applyFont="true" applyNumberFormat="true" borderId="32" fillId="0" fontId="5" numFmtId="1003" quotePrefix="false">
      <alignment horizontal="center" vertical="center" wrapText="true"/>
    </xf>
    <xf applyAlignment="true" applyBorder="true" applyFont="true" applyNumberFormat="true" borderId="36" fillId="0" fontId="5" numFmtId="1003" quotePrefix="false">
      <alignment horizontal="center" vertical="center" wrapText="true"/>
    </xf>
    <xf applyAlignment="true" applyBorder="true" applyFill="true" applyFont="true" applyNumberFormat="true" borderId="10" fillId="2" fontId="5" numFmtId="1003" quotePrefix="false">
      <alignment horizontal="center" vertical="center" wrapText="true"/>
    </xf>
    <xf applyAlignment="true" applyBorder="true" applyFill="true" applyFont="true" applyNumberFormat="true" borderId="36" fillId="2" fontId="5" numFmtId="1003" quotePrefix="false">
      <alignment horizontal="center" vertical="center" wrapText="true"/>
    </xf>
    <xf applyAlignment="true" applyBorder="true" applyFont="true" applyNumberFormat="true" borderId="12" fillId="0" fontId="5" numFmtId="1003" quotePrefix="false">
      <alignment horizontal="center" vertical="center" wrapText="true"/>
    </xf>
    <xf applyAlignment="true" applyBorder="true" applyFont="true" applyNumberFormat="true" borderId="37" fillId="0" fontId="5" numFmtId="1003" quotePrefix="false">
      <alignment horizontal="center" vertical="center" wrapText="true"/>
    </xf>
    <xf applyAlignment="true" applyFont="true" applyNumberFormat="true" borderId="0" fillId="0" fontId="5" numFmtId="1003" quotePrefix="false">
      <alignment horizontal="center" vertical="center" wrapText="true"/>
    </xf>
    <xf applyAlignment="true" applyBorder="true" applyFont="true" applyNumberFormat="true" borderId="38" fillId="0" fontId="5" numFmtId="1003" quotePrefix="false">
      <alignment horizontal="center" vertical="center" wrapText="true"/>
    </xf>
    <xf applyAlignment="true" applyBorder="true" applyFill="true" applyFont="true" applyNumberFormat="true" borderId="37" fillId="2" fontId="5" numFmtId="1003" quotePrefix="false">
      <alignment horizontal="center" vertical="center" wrapText="true"/>
    </xf>
    <xf applyAlignment="true" applyBorder="true" applyFill="true" applyFont="true" applyNumberFormat="true" borderId="38" fillId="2" fontId="5" numFmtId="1003" quotePrefix="false">
      <alignment horizontal="center" vertical="center" wrapText="true"/>
    </xf>
    <xf applyAlignment="true" applyBorder="true" applyFont="true" applyNumberFormat="true" borderId="39" fillId="0" fontId="5" numFmtId="1003" quotePrefix="false">
      <alignment horizontal="center" vertical="center" wrapText="true"/>
    </xf>
    <xf applyAlignment="true" applyBorder="true" applyFont="true" applyNumberFormat="true" borderId="41" fillId="0" fontId="5" numFmtId="1003" quotePrefix="false">
      <alignment horizontal="center" vertical="center" wrapText="true"/>
    </xf>
    <xf applyAlignment="true" applyBorder="true" applyFont="true" applyNumberFormat="true" borderId="40" fillId="0" fontId="5" numFmtId="1003" quotePrefix="false">
      <alignment horizontal="center" vertical="center" wrapText="true"/>
    </xf>
    <xf applyAlignment="true" applyBorder="true" applyFill="true" applyFont="true" applyNumberFormat="true" borderId="39" fillId="2" fontId="5" numFmtId="1003" quotePrefix="false">
      <alignment horizontal="center" vertical="center" wrapText="true"/>
    </xf>
    <xf applyAlignment="true" applyBorder="true" applyFill="true" applyFont="true" applyNumberFormat="true" borderId="40" fillId="2" fontId="5" numFmtId="1003" quotePrefix="false">
      <alignment horizontal="center" vertical="center" wrapText="true"/>
    </xf>
    <xf applyAlignment="true" applyBorder="true" applyFill="true" applyFont="true" applyNumberFormat="true" borderId="12" fillId="2" fontId="5" numFmtId="1003" quotePrefix="false">
      <alignment horizontal="center" vertical="center" wrapText="true"/>
    </xf>
    <xf applyAlignment="true" applyBorder="true" applyFont="true" applyNumberFormat="true" borderId="14" fillId="0" fontId="5" numFmtId="1003" quotePrefix="false">
      <alignment horizontal="center" vertical="center" wrapText="true"/>
    </xf>
    <xf applyAlignment="true" applyBorder="true" applyFill="true" applyFont="true" applyNumberFormat="true" borderId="14" fillId="2" fontId="5" numFmtId="1003" quotePrefix="false">
      <alignment horizontal="center" vertical="center" wrapText="true"/>
    </xf>
    <xf applyAlignment="true" applyBorder="true" applyFont="true" applyNumberFormat="true" borderId="10" fillId="0" fontId="5" numFmtId="1003" quotePrefix="false">
      <alignment vertical="top" wrapText="true"/>
    </xf>
    <xf applyAlignment="true" applyBorder="true" applyFont="true" applyNumberFormat="true" borderId="10" fillId="0" fontId="6" numFmtId="1003" quotePrefix="false">
      <alignment vertical="top" wrapText="true"/>
    </xf>
    <xf applyAlignment="true" applyBorder="true" applyFont="true" applyNumberFormat="true" borderId="10" fillId="0" fontId="42" numFmtId="1003" quotePrefix="false">
      <alignment vertical="top" wrapText="true"/>
    </xf>
    <xf applyAlignment="true" applyBorder="true" applyFont="true" applyNumberFormat="true" borderId="10" fillId="0" fontId="7" numFmtId="1001" quotePrefix="false">
      <alignment horizontal="right" vertical="top" wrapText="true"/>
    </xf>
    <xf applyAlignment="true" applyBorder="true" applyFill="true" applyFont="true" applyNumberFormat="true" borderId="10" fillId="3" fontId="6" numFmtId="1003" quotePrefix="false">
      <alignment vertical="top" wrapText="true"/>
    </xf>
    <xf applyAlignment="true" applyBorder="true" applyFill="true" applyFont="true" applyNumberFormat="true" borderId="10" fillId="3" fontId="6" numFmtId="1003" quotePrefix="false">
      <alignment horizontal="center" vertical="top"/>
    </xf>
    <xf applyAlignment="true" applyBorder="true" applyFill="true" applyFont="true" applyNumberFormat="true" borderId="10" fillId="3" fontId="6" numFmtId="1001" quotePrefix="false">
      <alignment horizontal="right" vertical="top" wrapText="true"/>
    </xf>
    <xf applyAlignment="true" applyBorder="true" applyFill="true" applyFont="true" applyNumberFormat="true" borderId="14" fillId="3" fontId="6" numFmtId="1003" quotePrefix="false">
      <alignment vertical="top" wrapText="true"/>
    </xf>
    <xf applyAlignment="true" applyBorder="true" applyFill="true" applyFont="true" applyNumberFormat="true" borderId="14" fillId="3" fontId="6" numFmtId="1003" quotePrefix="false">
      <alignment horizontal="center" vertical="top"/>
    </xf>
    <xf applyAlignment="true" applyBorder="true" applyFill="true" applyFont="true" applyNumberFormat="true" borderId="14" fillId="3" fontId="6" numFmtId="1001" quotePrefix="false">
      <alignment horizontal="right" vertical="top" wrapText="true"/>
    </xf>
    <xf applyAlignment="true" applyBorder="true" applyFont="true" applyNumberFormat="true" borderId="10" fillId="0" fontId="9" numFmtId="1003" quotePrefix="false">
      <alignment horizontal="center" vertical="top"/>
    </xf>
    <xf applyAlignment="true" applyBorder="true" applyFill="true" applyFont="true" applyNumberFormat="true" borderId="10" fillId="2" fontId="23" numFmtId="1001" quotePrefix="false">
      <alignment horizontal="right" vertical="top" wrapText="true"/>
    </xf>
    <xf applyAlignment="true" applyBorder="true" applyFont="true" applyNumberFormat="true" borderId="22" fillId="0" fontId="9" numFmtId="1000" quotePrefix="false">
      <alignment vertical="top" wrapText="true"/>
    </xf>
    <xf applyAlignment="true" applyBorder="true" applyFont="true" applyNumberFormat="true" borderId="22" fillId="0" fontId="9" numFmtId="1003" quotePrefix="false">
      <alignment horizontal="center" vertical="top"/>
    </xf>
    <xf applyAlignment="true" applyBorder="true" applyFont="true" applyNumberFormat="true" borderId="22" fillId="0" fontId="6" numFmtId="1003" quotePrefix="false">
      <alignment horizontal="center" vertical="top"/>
    </xf>
    <xf applyAlignment="true" applyBorder="true" applyFont="true" applyNumberFormat="true" borderId="10" fillId="0" fontId="6" numFmtId="1003" quotePrefix="false">
      <alignment vertical="top"/>
    </xf>
    <xf applyAlignment="true" applyBorder="true" applyFont="true" applyNumberFormat="true" borderId="10" fillId="0" fontId="12" numFmtId="1003" quotePrefix="false">
      <alignment vertical="top" wrapText="true"/>
    </xf>
    <xf applyAlignment="true" applyBorder="true" applyFont="true" applyNumberFormat="true" borderId="10" fillId="0" fontId="9" numFmtId="1003" quotePrefix="false">
      <alignment vertical="top" wrapText="true"/>
    </xf>
    <xf applyAlignment="true" applyBorder="true" applyFont="true" applyNumberFormat="true" borderId="10" fillId="0" fontId="7" numFmtId="1003" quotePrefix="false">
      <alignment vertical="top" wrapText="true"/>
    </xf>
    <xf applyAlignment="true" applyBorder="true" applyFont="true" applyNumberFormat="true" borderId="10" fillId="0" fontId="5" numFmtId="1003" quotePrefix="false">
      <alignment horizontal="right"/>
    </xf>
    <xf applyAlignment="true" applyBorder="true" applyFont="true" applyNumberFormat="true" borderId="30" fillId="0" fontId="5" numFmtId="1003" quotePrefix="false">
      <alignment horizontal="right"/>
    </xf>
    <xf applyAlignment="true" applyBorder="true" applyFont="true" applyNumberFormat="true" borderId="28" fillId="0" fontId="5" numFmtId="1003" quotePrefix="false">
      <alignment horizontal="right"/>
    </xf>
    <xf applyFont="true" applyNumberFormat="true" borderId="0" fillId="0" fontId="5" numFmtId="1003" quotePrefix="false"/>
    <xf applyAlignment="true" applyFont="true" applyNumberFormat="true" borderId="0" fillId="0" fontId="31" numFmtId="1000" quotePrefix="false">
      <alignment horizontal="center"/>
    </xf>
    <xf applyAlignment="true" applyFont="true" applyNumberFormat="true" borderId="0" fillId="0" fontId="6" numFmtId="1000" quotePrefix="false">
      <alignment horizontal="right"/>
    </xf>
    <xf applyAlignment="true" applyBorder="true" applyFont="true" applyNumberFormat="true" borderId="42" fillId="0" fontId="6" numFmtId="1003" quotePrefix="false">
      <alignment horizontal="center" vertical="top"/>
    </xf>
    <xf applyAlignment="true" applyBorder="true" applyFill="true" applyFont="true" applyNumberFormat="true" borderId="10" fillId="2" fontId="23" numFmtId="1003" quotePrefix="false">
      <alignment horizontal="center" vertical="top"/>
    </xf>
    <xf applyAlignment="true" applyBorder="true" applyFill="true" applyFont="true" applyNumberFormat="true" borderId="10" fillId="2" fontId="31" numFmtId="1000" quotePrefix="false">
      <alignment vertical="top" wrapText="true"/>
    </xf>
    <xf applyAlignment="true" applyBorder="true" applyFill="true" applyFont="true" applyNumberFormat="true" borderId="10" fillId="3" fontId="6" numFmtId="1000" quotePrefix="false">
      <alignment vertical="top" wrapText="true"/>
    </xf>
    <xf applyAlignment="true" applyBorder="true" applyFill="true" applyFont="true" applyNumberFormat="true" borderId="10" fillId="3" fontId="7" numFmtId="1001" quotePrefix="false">
      <alignment horizontal="right" vertical="top"/>
    </xf>
    <xf applyAlignment="true" applyBorder="true" applyFill="true" applyFont="true" applyNumberFormat="true" borderId="10" fillId="3" fontId="6" numFmtId="1001" quotePrefix="false">
      <alignment horizontal="right" vertical="top"/>
    </xf>
    <xf applyAlignment="true" applyBorder="true" applyFill="true" applyFont="true" applyNumberFormat="true" borderId="10" fillId="2" fontId="5" numFmtId="1002" quotePrefix="false">
      <alignment horizontal="right" vertical="top"/>
    </xf>
    <xf applyAlignment="true" applyBorder="true" applyFill="true" applyFont="true" applyNumberFormat="true" borderId="10" fillId="2" fontId="5" numFmtId="1000" quotePrefix="false">
      <alignment horizontal="right"/>
    </xf>
    <xf applyAlignment="true" applyBorder="true" applyFill="true" applyFont="true" applyNumberFormat="true" borderId="30" fillId="2" fontId="5" numFmtId="1000" quotePrefix="false">
      <alignment horizontal="right"/>
    </xf>
    <xf applyAlignment="true" applyBorder="true" applyFill="true" applyFont="true" applyNumberFormat="true" borderId="28" fillId="2" fontId="5" numFmtId="1000" quotePrefix="false">
      <alignment horizontal="right"/>
    </xf>
    <xf applyAlignment="true" applyFont="true" applyNumberFormat="true" borderId="0" fillId="0" fontId="49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ill="true" applyFont="true" applyNumberFormat="true" borderId="28" fillId="2" fontId="5" numFmtId="1000" quotePrefix="false">
      <alignment horizontal="center" vertical="center" wrapText="true"/>
    </xf>
    <xf applyAlignment="true" applyFont="true" applyNumberFormat="true" borderId="0" fillId="0" fontId="1" numFmtId="1000" quotePrefix="false">
      <alignment wrapText="true"/>
    </xf>
    <xf applyAlignment="true" applyBorder="true" applyFont="true" applyNumberFormat="true" borderId="10" fillId="0" fontId="6" numFmtId="1001" quotePrefix="false">
      <alignment vertical="top" wrapText="true"/>
    </xf>
    <xf applyAlignment="true" applyBorder="true" applyFill="true" applyFont="true" applyNumberFormat="true" borderId="10" fillId="2" fontId="6" numFmtId="1003" quotePrefix="false">
      <alignment vertical="top"/>
    </xf>
    <xf applyAlignment="true" applyBorder="true" applyFill="true" applyFont="true" applyNumberFormat="true" borderId="10" fillId="2" fontId="5" numFmtId="1001" quotePrefix="false">
      <alignment vertical="top" wrapText="true"/>
    </xf>
    <xf applyAlignment="true" applyBorder="true" applyFill="true" applyFont="true" applyNumberFormat="true" borderId="43" fillId="2" fontId="46" numFmtId="1000" quotePrefix="false">
      <alignment vertical="top" wrapText="true"/>
    </xf>
    <xf applyAlignment="true" applyBorder="true" applyFill="true" applyFont="true" applyNumberFormat="true" borderId="10" fillId="2" fontId="9" numFmtId="1003" quotePrefix="false">
      <alignment horizontal="center" vertical="top"/>
    </xf>
    <xf applyAlignment="true" applyBorder="true" applyFont="true" applyNumberFormat="true" borderId="10" fillId="0" fontId="5" numFmtId="1001" quotePrefix="false">
      <alignment horizontal="right" vertical="top" wrapText="true"/>
    </xf>
    <xf applyAlignment="true" applyBorder="true" applyFill="true" applyFont="true" applyNumberFormat="true" borderId="10" fillId="2" fontId="47" numFmtId="1000" quotePrefix="false">
      <alignment vertical="top" wrapText="true"/>
    </xf>
    <xf applyAlignment="true" applyBorder="true" applyFont="true" applyNumberFormat="true" borderId="10" fillId="0" fontId="6" numFmtId="1001" quotePrefix="false">
      <alignment horizontal="right" vertical="top" wrapText="true"/>
    </xf>
    <xf applyAlignment="true" applyBorder="true" applyFont="true" applyNumberFormat="true" borderId="10" fillId="0" fontId="28" numFmtId="1001" quotePrefix="false">
      <alignment horizontal="right" vertical="top" wrapText="true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0" fillId="0" fontId="31" numFmtId="1000" quotePrefix="false">
      <alignment horizontal="center" vertical="center" wrapText="true"/>
    </xf>
    <xf applyAlignment="true" applyBorder="true" applyFont="true" applyNumberFormat="true" borderId="12" fillId="0" fontId="31" numFmtId="1000" quotePrefix="false">
      <alignment horizontal="center" vertical="center" wrapText="true"/>
    </xf>
    <xf applyAlignment="true" applyBorder="true" applyFont="true" applyNumberFormat="true" borderId="14" fillId="0" fontId="31" numFmtId="1000" quotePrefix="false">
      <alignment horizontal="center" vertical="center" wrapText="true"/>
    </xf>
    <xf applyAlignment="true" applyBorder="true" applyFont="true" applyNumberFormat="true" borderId="10" fillId="0" fontId="31" numFmtId="1000" quotePrefix="false">
      <alignment vertical="top" wrapText="true"/>
    </xf>
    <xf applyAlignment="true" applyBorder="true" applyFont="true" applyNumberFormat="true" borderId="21" fillId="0" fontId="31" numFmtId="1000" quotePrefix="false">
      <alignment vertical="top" wrapText="true"/>
    </xf>
    <xf applyAlignment="true" applyBorder="true" applyFont="true" applyNumberFormat="true" borderId="21" fillId="0" fontId="31" numFmtId="1002" quotePrefix="false">
      <alignment horizontal="right" vertical="top" wrapText="true"/>
    </xf>
    <xf applyAlignment="true" applyBorder="true" applyFont="true" applyNumberFormat="true" borderId="22" fillId="0" fontId="2" numFmtId="1000" quotePrefix="false">
      <alignment vertical="top" wrapText="true"/>
    </xf>
    <xf applyAlignment="true" applyBorder="true" applyFont="true" applyNumberFormat="true" borderId="17" fillId="0" fontId="31" numFmtId="1000" quotePrefix="false">
      <alignment vertical="top" wrapText="true"/>
    </xf>
    <xf applyAlignment="true" applyBorder="true" applyFont="true" applyNumberFormat="true" borderId="17" fillId="0" fontId="31" numFmtId="1001" quotePrefix="false">
      <alignment horizontal="right" vertical="top" wrapText="true"/>
    </xf>
    <xf applyAlignment="true" applyBorder="true" applyFont="true" applyNumberFormat="true" borderId="17" fillId="0" fontId="2" numFmtId="1000" quotePrefix="false">
      <alignment vertical="top" wrapText="true"/>
    </xf>
    <xf applyAlignment="true" applyBorder="true" applyFont="true" applyNumberFormat="true" borderId="17" fillId="0" fontId="2" numFmtId="1001" quotePrefix="false">
      <alignment horizontal="right" vertical="top" wrapText="true"/>
    </xf>
    <xf applyAlignment="true" applyFont="true" applyNumberFormat="true" borderId="0" fillId="0" fontId="32" numFmtId="1000" quotePrefix="false">
      <alignment horizontal="center"/>
    </xf>
    <xf applyAlignment="true" applyBorder="true" applyFont="true" applyNumberFormat="true" borderId="36" fillId="0" fontId="31" numFmtId="1000" quotePrefix="false">
      <alignment horizontal="center" vertical="center" wrapText="true"/>
    </xf>
    <xf applyAlignment="true" applyBorder="true" applyFont="true" applyNumberFormat="true" borderId="39" fillId="0" fontId="31" numFmtId="1000" quotePrefix="false">
      <alignment horizontal="center" vertical="center" wrapText="true"/>
    </xf>
    <xf applyAlignment="true" applyBorder="true" applyFont="true" applyNumberFormat="true" borderId="40" fillId="0" fontId="31" numFmtId="1000" quotePrefix="false">
      <alignment horizontal="center" vertical="center" wrapText="true"/>
    </xf>
    <xf applyAlignment="true" applyBorder="true" applyFont="true" applyNumberFormat="true" borderId="17" fillId="0" fontId="31" numFmtId="1000" quotePrefix="false">
      <alignment horizontal="center" vertical="center" wrapText="true"/>
    </xf>
    <xf applyAlignment="true" applyBorder="true" applyFont="true" applyNumberFormat="true" borderId="21" fillId="0" fontId="31" numFmtId="1000" quotePrefix="false">
      <alignment horizontal="center" vertical="center" wrapText="true"/>
    </xf>
    <xf applyAlignment="true" applyBorder="true" applyFont="true" applyNumberFormat="true" borderId="22" fillId="0" fontId="31" numFmtId="1000" quotePrefix="false">
      <alignment vertical="top" wrapText="true"/>
    </xf>
    <xf applyAlignment="true" applyBorder="true" applyFont="true" applyNumberFormat="true" borderId="17" fillId="0" fontId="14" numFmtId="1002" quotePrefix="false">
      <alignment horizontal="right" vertical="top" wrapText="true"/>
    </xf>
    <xf applyAlignment="true" applyBorder="true" applyFont="true" applyNumberFormat="true" borderId="10" fillId="0" fontId="2" numFmtId="1000" quotePrefix="false">
      <alignment vertical="top" wrapText="true"/>
    </xf>
    <xf applyAlignment="true" applyBorder="true" applyFont="true" applyNumberFormat="true" borderId="10" fillId="0" fontId="11" numFmtId="1001" quotePrefix="false">
      <alignment horizontal="right" vertical="top" wrapText="true"/>
    </xf>
    <xf applyAlignment="true" applyBorder="true" applyFont="true" applyNumberFormat="true" borderId="14" fillId="0" fontId="2" numFmtId="1000" quotePrefix="false">
      <alignment vertical="top" wrapText="true"/>
    </xf>
    <xf applyAlignment="true" applyBorder="true" applyFont="true" applyNumberFormat="true" borderId="14" fillId="0" fontId="11" numFmtId="1001" quotePrefix="false">
      <alignment horizontal="right" vertical="top" wrapText="true"/>
    </xf>
    <xf applyAlignment="true" applyBorder="true" applyFont="true" applyNumberFormat="true" borderId="21" fillId="0" fontId="2" numFmtId="1000" quotePrefix="false">
      <alignment vertical="top" wrapText="true"/>
    </xf>
    <xf applyAlignment="true" applyBorder="true" applyFont="true" applyNumberFormat="true" borderId="21" fillId="0" fontId="11" numFmtId="1001" quotePrefix="false">
      <alignment horizontal="right" vertical="top" wrapText="true"/>
    </xf>
    <xf applyAlignment="true" applyBorder="true" applyFont="true" applyNumberFormat="true" borderId="21" fillId="0" fontId="31" numFmtId="1001" quotePrefix="false">
      <alignment horizontal="right" vertical="top" wrapText="true"/>
    </xf>
    <xf applyAlignment="true" applyBorder="true" applyFont="true" applyNumberFormat="true" borderId="10" fillId="0" fontId="2" numFmtId="1001" quotePrefix="false">
      <alignment horizontal="right" vertical="top" wrapText="true"/>
    </xf>
    <xf applyAlignment="true" applyBorder="true" applyFont="true" applyNumberFormat="true" borderId="14" fillId="0" fontId="2" numFmtId="1001" quotePrefix="false">
      <alignment horizontal="right" vertical="top" wrapText="true"/>
    </xf>
    <xf applyAlignment="true" applyBorder="true" applyFont="true" applyNumberFormat="true" borderId="21" fillId="0" fontId="2" numFmtId="1001" quotePrefix="false">
      <alignment horizontal="right" vertical="top" wrapText="true"/>
    </xf>
    <xf applyAlignment="true" applyFont="true" applyNumberFormat="true" borderId="0" fillId="0" fontId="10" numFmtId="1004" quotePrefix="false">
      <alignment vertical="top" wrapText="true"/>
    </xf>
    <xf applyAlignment="true" applyFont="true" applyNumberFormat="true" borderId="0" fillId="0" fontId="11" numFmtId="1004" quotePrefix="false">
      <alignment horizontal="right" vertical="top" wrapText="true"/>
    </xf>
    <xf applyAlignment="true" applyFont="true" applyNumberFormat="true" borderId="0" fillId="0" fontId="11" numFmtId="1000" quotePrefix="false">
      <alignment horizontal="right" vertical="center" wrapText="true"/>
    </xf>
    <xf applyAlignment="true" applyFont="true" applyNumberFormat="true" borderId="0" fillId="0" fontId="50" numFmtId="1004" quotePrefix="false">
      <alignment vertical="top" wrapText="true"/>
    </xf>
    <xf applyAlignment="true" applyFont="true" applyNumberFormat="true" borderId="0" fillId="0" fontId="51" numFmtId="1000" quotePrefix="false">
      <alignment horizontal="center" vertical="center" wrapText="true"/>
    </xf>
    <xf applyAlignment="true" applyFont="true" applyNumberFormat="true" borderId="0" fillId="0" fontId="52" numFmtId="1000" quotePrefix="false">
      <alignment horizontal="right" vertical="top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Font="true" applyNumberFormat="true" borderId="0" fillId="0" fontId="51" numFmtId="1000" quotePrefix="false">
      <alignment horizontal="right" wrapText="true"/>
    </xf>
    <xf applyAlignment="true" applyFont="true" applyNumberFormat="true" borderId="0" fillId="0" fontId="51" numFmtId="1000" quotePrefix="false">
      <alignment wrapText="true"/>
    </xf>
    <xf applyAlignment="true" applyBorder="true" applyFont="true" applyNumberFormat="true" borderId="23" fillId="0" fontId="9" numFmtId="1000" quotePrefix="false">
      <alignment horizontal="center" vertical="center" wrapText="true"/>
    </xf>
    <xf applyAlignment="true" applyBorder="true" applyFont="true" applyNumberFormat="true" borderId="23" fillId="0" fontId="9" numFmtId="1000" quotePrefix="false">
      <alignment vertical="top" wrapText="true"/>
    </xf>
    <xf applyAlignment="true" applyBorder="true" applyFont="true" applyNumberFormat="true" borderId="23" fillId="0" fontId="9" numFmtId="1001" quotePrefix="false">
      <alignment horizontal="right" vertical="top" wrapText="true"/>
    </xf>
    <xf applyAlignment="true" applyBorder="true" applyFont="true" applyNumberFormat="true" borderId="23" fillId="0" fontId="29" numFmtId="1000" quotePrefix="false">
      <alignment vertical="top" wrapText="true"/>
    </xf>
    <xf applyAlignment="true" applyBorder="true" applyFont="true" applyNumberFormat="true" borderId="23" fillId="0" fontId="29" numFmtId="1001" quotePrefix="false">
      <alignment horizontal="right" vertical="top" wrapText="true"/>
    </xf>
    <xf applyAlignment="true" applyBorder="true" applyFont="true" applyNumberFormat="true" borderId="23" fillId="0" fontId="53" numFmtId="1000" quotePrefix="false">
      <alignment vertical="top" wrapText="true"/>
    </xf>
    <xf applyAlignment="true" applyBorder="true" applyFont="true" applyNumberFormat="true" borderId="23" fillId="0" fontId="12" numFmtId="1001" quotePrefix="false">
      <alignment horizontal="right" vertical="top" wrapText="true"/>
    </xf>
    <xf applyAlignment="true" applyBorder="true" applyFont="true" applyNumberFormat="true" borderId="23" fillId="0" fontId="12" numFmtId="1000" quotePrefix="false">
      <alignment vertical="top" wrapText="true"/>
    </xf>
    <xf applyAlignment="true" applyBorder="true" applyFont="true" applyNumberFormat="true" borderId="23" fillId="0" fontId="7" numFmtId="1001" quotePrefix="false">
      <alignment horizontal="right" vertical="top" wrapText="true"/>
    </xf>
    <xf applyAlignment="true" applyBorder="true" applyFont="true" applyNumberFormat="true" borderId="23" fillId="0" fontId="51" numFmtId="1001" quotePrefix="false">
      <alignment vertical="top" wrapText="true"/>
    </xf>
    <xf applyAlignment="true" applyBorder="true" applyFont="true" applyNumberFormat="true" borderId="23" fillId="0" fontId="51" numFmtId="1001" quotePrefix="false">
      <alignment horizontal="right" vertical="top" wrapText="true"/>
    </xf>
    <xf applyAlignment="true" applyBorder="true" applyFont="true" applyNumberFormat="true" borderId="23" fillId="0" fontId="54" numFmtId="1001" quotePrefix="false">
      <alignment vertical="top" wrapText="true"/>
    </xf>
    <xf applyAlignment="true" applyBorder="true" applyFont="true" applyNumberFormat="true" borderId="23" fillId="0" fontId="54" numFmtId="1001" quotePrefix="false">
      <alignment horizontal="right" vertical="top" wrapText="true"/>
    </xf>
    <xf applyAlignment="true" applyBorder="true" applyFont="true" applyNumberFormat="true" borderId="23" fillId="0" fontId="44" numFmtId="1000" quotePrefix="false">
      <alignment vertical="top" wrapText="true"/>
    </xf>
    <xf applyAlignment="true" applyBorder="true" applyFont="true" applyNumberFormat="true" borderId="23" fillId="0" fontId="12" numFmtId="1001" quotePrefix="false">
      <alignment vertical="top" wrapText="true"/>
    </xf>
    <xf applyAlignment="true" applyBorder="true" applyFont="true" applyNumberFormat="true" borderId="23" fillId="0" fontId="7" numFmtId="1001" quotePrefix="false">
      <alignment vertical="top" wrapText="true"/>
    </xf>
    <xf applyAlignment="true" applyBorder="true" applyFont="true" applyNumberFormat="true" borderId="23" fillId="0" fontId="32" numFmtId="1000" quotePrefix="false">
      <alignment vertical="top" wrapText="true"/>
    </xf>
    <xf applyAlignment="true" applyBorder="true" applyFont="true" applyNumberFormat="true" borderId="23" fillId="0" fontId="32" numFmtId="1001" quotePrefix="false">
      <alignment vertical="top" wrapText="true"/>
    </xf>
    <xf applyAlignment="true" applyBorder="true" applyFont="true" applyNumberFormat="true" borderId="23" fillId="0" fontId="32" numFmtId="1001" quotePrefix="false">
      <alignment horizontal="right" vertical="top" wrapText="true"/>
    </xf>
    <xf applyAlignment="true" applyBorder="true" applyFont="true" applyNumberFormat="true" borderId="23" fillId="0" fontId="37" numFmtId="1000" quotePrefix="false">
      <alignment vertical="top" wrapText="true"/>
    </xf>
    <xf applyAlignment="true" applyBorder="true" applyFont="true" applyNumberFormat="true" borderId="23" fillId="0" fontId="37" numFmtId="1001" quotePrefix="false">
      <alignment vertical="top" wrapText="true"/>
    </xf>
    <xf applyAlignment="true" applyBorder="true" applyFont="true" applyNumberFormat="true" borderId="23" fillId="0" fontId="37" numFmtId="1001" quotePrefix="false">
      <alignment horizontal="right" vertical="top" wrapText="true"/>
    </xf>
    <xf applyAlignment="true" applyBorder="true" applyFont="true" applyNumberFormat="true" borderId="23" fillId="0" fontId="7" numFmtId="1000" quotePrefix="false">
      <alignment horizontal="center" vertical="center" wrapText="true"/>
    </xf>
    <xf applyAlignment="true" applyBorder="true" applyFont="true" applyNumberFormat="true" borderId="23" fillId="0" fontId="50" numFmtId="1000" quotePrefix="false">
      <alignment horizontal="center" vertical="center" wrapText="true"/>
    </xf>
    <xf applyAlignment="true" applyBorder="true" applyFont="true" applyNumberFormat="true" borderId="44" fillId="0" fontId="7" numFmtId="1000" quotePrefix="false">
      <alignment horizontal="center" vertical="center" wrapText="true"/>
    </xf>
    <xf applyAlignment="true" applyBorder="true" applyFont="true" applyNumberFormat="true" borderId="24" fillId="0" fontId="7" numFmtId="1000" quotePrefix="false">
      <alignment horizontal="center" vertical="center" wrapText="true"/>
    </xf>
    <xf applyAlignment="true" applyBorder="true" applyFont="true" applyNumberFormat="true" borderId="23" fillId="0" fontId="6" numFmtId="1000" quotePrefix="false">
      <alignment horizontal="center" wrapText="true"/>
    </xf>
    <xf applyAlignment="true" applyBorder="true" applyFont="true" applyNumberFormat="true" borderId="23" fillId="0" fontId="6" numFmtId="1000" quotePrefix="false">
      <alignment horizontal="center" vertical="center"/>
    </xf>
    <xf applyAlignment="true" applyBorder="true" applyFont="true" applyNumberFormat="true" borderId="23" fillId="0" fontId="7" numFmtId="1005" quotePrefix="false">
      <alignment horizontal="center" vertical="center" wrapText="true"/>
    </xf>
    <xf applyAlignment="true" applyBorder="true" applyFont="true" applyNumberFormat="true" borderId="23" fillId="0" fontId="3" numFmtId="1000" quotePrefix="false">
      <alignment horizontal="center" wrapText="true"/>
    </xf>
    <xf applyAlignment="true" applyBorder="true" applyFont="true" applyNumberFormat="true" borderId="23" fillId="0" fontId="27" numFmtId="1000" quotePrefix="false">
      <alignment horizontal="center" wrapText="true"/>
    </xf>
    <xf applyAlignment="true" applyBorder="true" applyFont="true" applyNumberFormat="true" borderId="24" fillId="0" fontId="27" numFmtId="1000" quotePrefix="false">
      <alignment horizontal="center" wrapText="true"/>
    </xf>
    <xf applyAlignment="true" applyBorder="true" applyFont="true" applyNumberFormat="true" borderId="23" fillId="0" fontId="12" numFmtId="1000" quotePrefix="false">
      <alignment horizontal="center" vertical="top" wrapText="true"/>
    </xf>
    <xf applyAlignment="true" applyBorder="true" applyFont="true" applyNumberFormat="true" borderId="44" fillId="0" fontId="12" numFmtId="1000" quotePrefix="false">
      <alignment horizontal="center" vertical="top" wrapText="true"/>
    </xf>
    <xf applyAlignment="true" applyBorder="true" applyFont="true" applyNumberFormat="true" borderId="24" fillId="0" fontId="12" numFmtId="1000" quotePrefix="false">
      <alignment horizontal="center" vertical="top" wrapText="true"/>
    </xf>
    <xf applyAlignment="true" applyBorder="true" applyFont="true" applyNumberFormat="true" borderId="23" fillId="0" fontId="12" numFmtId="1006" quotePrefix="false">
      <alignment horizontal="center" vertical="top" wrapText="true"/>
    </xf>
    <xf applyAlignment="true" applyFont="true" applyNumberFormat="true" borderId="0" fillId="0" fontId="7" numFmtId="1004" quotePrefix="false">
      <alignment vertical="top" wrapText="true"/>
    </xf>
    <xf applyAlignment="true" applyBorder="true" applyFont="true" applyNumberFormat="true" borderId="17" fillId="0" fontId="2" numFmtId="1002" quotePrefix="false">
      <alignment horizontal="right" vertical="top" wrapText="true"/>
    </xf>
    <xf applyAlignment="true" applyBorder="true" applyFont="true" applyNumberFormat="true" borderId="23" fillId="0" fontId="53" numFmtId="1001" quotePrefix="false">
      <alignment horizontal="right" vertical="top" wrapText="true"/>
    </xf>
    <xf applyAlignment="true" applyBorder="true" applyFill="true" applyFont="true" applyNumberFormat="true" borderId="23" fillId="2" fontId="55" numFmtId="1000" quotePrefix="false">
      <alignment vertical="top" wrapText="true"/>
    </xf>
    <xf applyAlignment="true" applyBorder="true" applyFont="true" applyNumberFormat="true" borderId="23" fillId="0" fontId="56" numFmtId="1001" quotePrefix="false">
      <alignment horizontal="right" vertical="top" wrapText="true"/>
    </xf>
    <xf applyAlignment="true" applyBorder="true" applyFill="true" applyFont="true" applyNumberFormat="true" borderId="23" fillId="2" fontId="57" numFmtId="1000" quotePrefix="false">
      <alignment vertical="top" wrapText="true"/>
    </xf>
    <xf applyAlignment="true" applyBorder="true" applyFont="true" applyNumberFormat="true" borderId="23" fillId="0" fontId="38" numFmtId="1000" quotePrefix="false">
      <alignment horizontal="left" vertical="top" wrapText="true"/>
    </xf>
    <xf applyAlignment="true" applyBorder="true" applyFont="true" applyNumberFormat="true" borderId="23" fillId="0" fontId="15" numFmtId="1001" quotePrefix="false">
      <alignment horizontal="right" vertical="top" wrapText="true"/>
    </xf>
    <xf applyAlignment="true" applyBorder="true" applyFont="true" applyNumberFormat="true" borderId="23" fillId="0" fontId="12" numFmtId="1000" quotePrefix="false">
      <alignment horizontal="left" vertical="top" wrapText="true"/>
    </xf>
    <xf applyAlignment="true" applyBorder="true" applyFont="true" applyNumberFormat="true" borderId="10" fillId="0" fontId="31" numFmtId="1001" quotePrefix="false">
      <alignment horizontal="right" vertical="top"/>
    </xf>
    <xf applyAlignment="true" applyBorder="true" applyFont="true" applyNumberFormat="true" borderId="45" fillId="0" fontId="14" numFmtId="1001" quotePrefix="false">
      <alignment horizontal="right" shrinkToFit="true" vertical="top"/>
    </xf>
    <xf applyAlignment="true" applyBorder="true" applyFont="true" applyNumberFormat="true" borderId="10" fillId="0" fontId="58" numFmtId="1001" quotePrefix="false">
      <alignment horizontal="right" shrinkToFit="true"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31" Target="theme/theme1.xml" Type="http://schemas.openxmlformats.org/officeDocument/2006/relationships/theme"/>
  <Relationship Id="rId28" Target="externalLinks/externalLink1.xml" Type="http://schemas.openxmlformats.org/officeDocument/2006/relationships/externalLink"/>
  <Relationship Id="rId24" Target="worksheets/sheet24.xml" Type="http://schemas.openxmlformats.org/officeDocument/2006/relationships/worksheet"/>
  <Relationship Id="rId23" Target="worksheets/sheet23.xml" Type="http://schemas.openxmlformats.org/officeDocument/2006/relationships/worksheet"/>
  <Relationship Id="rId27" Target="worksheets/sheet27.xml" Type="http://schemas.openxmlformats.org/officeDocument/2006/relationships/worksheet"/>
  <Relationship Id="rId21" Target="worksheets/sheet21.xml" Type="http://schemas.openxmlformats.org/officeDocument/2006/relationships/worksheet"/>
  <Relationship Id="rId19" Target="worksheets/sheet19.xml" Type="http://schemas.openxmlformats.org/officeDocument/2006/relationships/worksheet"/>
  <Relationship Id="rId18" Target="worksheets/sheet18.xml" Type="http://schemas.openxmlformats.org/officeDocument/2006/relationships/worksheet"/>
  <Relationship Id="rId17" Target="worksheets/sheet17.xml" Type="http://schemas.openxmlformats.org/officeDocument/2006/relationships/worksheet"/>
  <Relationship Id="rId15" Target="worksheets/sheet15.xml" Type="http://schemas.openxmlformats.org/officeDocument/2006/relationships/worksheet"/>
  <Relationship Id="rId11" Target="worksheets/sheet11.xml" Type="http://schemas.openxmlformats.org/officeDocument/2006/relationships/worksheet"/>
  <Relationship Id="rId16" Target="worksheets/sheet16.xml" Type="http://schemas.openxmlformats.org/officeDocument/2006/relationships/worksheet"/>
  <Relationship Id="rId22" Target="worksheets/sheet22.xml" Type="http://schemas.openxmlformats.org/officeDocument/2006/relationships/worksheet"/>
  <Relationship Id="rId10" Target="worksheets/sheet10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13" Target="worksheets/sheet13.xml" Type="http://schemas.openxmlformats.org/officeDocument/2006/relationships/worksheet"/>
  <Relationship Id="rId5" Target="worksheets/sheet5.xml" Type="http://schemas.openxmlformats.org/officeDocument/2006/relationships/worksheet"/>
  <Relationship Id="rId9" Target="worksheets/sheet9.xml" Type="http://schemas.openxmlformats.org/officeDocument/2006/relationships/worksheet"/>
  <Relationship Id="rId26" Target="worksheets/sheet26.xml" Type="http://schemas.openxmlformats.org/officeDocument/2006/relationships/worksheet"/>
  <Relationship Id="rId4" Target="worksheets/sheet4.xml" Type="http://schemas.openxmlformats.org/officeDocument/2006/relationships/worksheet"/>
  <Relationship Id="rId8" Target="worksheets/sheet8.xml" Type="http://schemas.openxmlformats.org/officeDocument/2006/relationships/worksheet"/>
  <Relationship Id="rId29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12" Target="worksheets/sheet12.xml" Type="http://schemas.openxmlformats.org/officeDocument/2006/relationships/worksheet"/>
  <Relationship Id="rId30" Target="styles.xml" Type="http://schemas.openxmlformats.org/officeDocument/2006/relationships/styles"/>
  <Relationship Id="rId25" Target="worksheets/sheet25.xml" Type="http://schemas.openxmlformats.org/officeDocument/2006/relationships/worksheet"/>
  <Relationship Id="rId2" Target="worksheets/sheet2.xml" Type="http://schemas.openxmlformats.org/officeDocument/2006/relationships/worksheet"/>
  <Relationship Id="rId20" Target="worksheets/sheet20.xml" Type="http://schemas.openxmlformats.org/officeDocument/2006/relationships/worksheet"/>
  <Relationship Id="rId1" Target="worksheets/sheet1.xml" Type="http://schemas.openxmlformats.org/officeDocument/2006/relationships/worksheet"/>
</Relationships>

</file>

<file path=xl/externalLinks/_rels/externalLink1.xml.rels><?xml version="1.0" encoding="UTF-8" standalone="no" ?>
<Relationships xmlns="http://schemas.openxmlformats.org/package/2006/relationships">
  <Relationship Id="rId1" Target="/&#1082;&#1072;&#1089;&#1089;&#1086;&#1074;&#1099;&#1081; &#1088;&#1072;&#1089;&#1093;&#1086;&#1076;/&#1045;&#1082;&#1072;&#1090;&#1077;&#1088;&#1080;&#1085;&#1072; &#1054;&#1083;&#1077;&#1075;&#1086;&#1074;&#1085;&#1072;/&#1044;&#1083;&#1103; &#1041;&#1070;&#1044;&#1046;&#1045;&#1058;&#1040; &#1053;&#1040; 2020 &#1043;&#1054;&#1044;/&#1041;&#1102;&#1076;&#1078;&#1077;&#1090; &#1042;&#1099;&#1089;&#1082;&#1086;&#1076;&#1100;/&#1042;&#1099;&#1089;&#1082;&#1086;&#1076;&#1100; &#1087;&#1088;&#1080;&#1083;&#1086;&#1078;&#1077;&#1085;&#1080;&#1103; 2020, 2021-2022 &#1075;&#1075;.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externalBook r:id="rId1"/>
</externalLink>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H3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9.85546881277651"/>
    <col customWidth="true" max="2" min="2" outlineLevel="0" width="27.5703118087976"/>
    <col customWidth="true" max="3" min="3" outlineLevel="0" width="54.7109361030574"/>
    <col customWidth="true" hidden="true" max="8" min="4" outlineLevel="0" width="9.14062530925693"/>
  </cols>
  <sheetData>
    <row outlineLevel="0" r="1">
      <c r="A1" s="1" t="n"/>
      <c r="B1" s="2" t="n"/>
      <c r="C1" s="1" t="s">
        <v>0</v>
      </c>
    </row>
    <row outlineLevel="0" r="2">
      <c r="A2" s="1" t="n"/>
      <c r="B2" s="2" t="n"/>
      <c r="C2" s="1" t="s">
        <v>1</v>
      </c>
    </row>
    <row outlineLevel="0" r="3">
      <c r="A3" s="1" t="n"/>
      <c r="B3" s="1" t="s">
        <v>2</v>
      </c>
      <c r="C3" s="1" t="s"/>
    </row>
    <row outlineLevel="0" r="4">
      <c r="A4" s="1" t="s">
        <v>3</v>
      </c>
      <c r="B4" s="1" t="s"/>
      <c r="C4" s="1" t="s"/>
    </row>
    <row outlineLevel="0" r="5">
      <c r="A5" s="1" t="n"/>
      <c r="B5" s="2" t="n"/>
      <c r="C5" s="1" t="s">
        <v>4</v>
      </c>
    </row>
    <row customHeight="true" ht="16.5" outlineLevel="0" r="6">
      <c r="A6" s="1" t="n"/>
      <c r="B6" s="2" t="n"/>
      <c r="C6" s="1" t="s">
        <v>5</v>
      </c>
    </row>
    <row hidden="true" ht="15" outlineLevel="0" r="7">
      <c r="A7" s="3" t="n"/>
      <c r="B7" s="2" t="n"/>
      <c r="C7" s="1" t="n"/>
    </row>
    <row hidden="true" ht="15.75" outlineLevel="0" r="8">
      <c r="A8" s="4" t="n"/>
    </row>
    <row ht="15.75" outlineLevel="0" r="10">
      <c r="A10" s="5" t="s">
        <v>6</v>
      </c>
      <c r="B10" s="5" t="s"/>
      <c r="C10" s="5" t="s"/>
    </row>
    <row customHeight="true" ht="17.25" outlineLevel="0" r="11">
      <c r="A11" s="5" t="s">
        <v>7</v>
      </c>
      <c r="B11" s="5" t="s"/>
      <c r="C11" s="5" t="s"/>
    </row>
    <row ht="15.75" outlineLevel="0" r="12">
      <c r="A12" s="6" t="n"/>
    </row>
    <row customHeight="true" ht="21.75" outlineLevel="0" r="13">
      <c r="A13" s="7" t="s">
        <v>8</v>
      </c>
      <c r="B13" s="8" t="s"/>
      <c r="C13" s="9" t="s">
        <v>9</v>
      </c>
    </row>
    <row customHeight="true" ht="18.75" outlineLevel="0" r="14">
      <c r="A14" s="10" t="s">
        <v>10</v>
      </c>
      <c r="B14" s="11" t="s"/>
      <c r="C14" s="12" t="s"/>
    </row>
    <row customHeight="true" hidden="true" ht="15" outlineLevel="0" r="15">
      <c r="A15" s="13" t="n"/>
      <c r="B15" s="14" t="s"/>
      <c r="C15" s="12" t="s"/>
    </row>
    <row customHeight="true" hidden="true" ht="15" outlineLevel="0" r="16">
      <c r="A16" s="13" t="n"/>
      <c r="B16" s="14" t="s"/>
      <c r="C16" s="12" t="s"/>
    </row>
    <row customHeight="true" hidden="true" ht="6" outlineLevel="0" r="17">
      <c r="A17" s="13" t="n"/>
      <c r="B17" s="14" t="s"/>
      <c r="C17" s="12" t="s"/>
    </row>
    <row customHeight="true" hidden="true" ht="41.25" outlineLevel="0" r="18">
      <c r="A18" s="15" t="n"/>
      <c r="B18" s="16" t="s"/>
      <c r="C18" s="12" t="s"/>
    </row>
    <row outlineLevel="0" r="19">
      <c r="A19" s="17" t="s">
        <v>11</v>
      </c>
      <c r="B19" s="18" t="s">
        <v>7</v>
      </c>
      <c r="C19" s="12" t="s"/>
    </row>
    <row outlineLevel="0" r="20">
      <c r="A20" s="19" t="s"/>
      <c r="B20" s="20" t="s"/>
      <c r="C20" s="12" t="s"/>
    </row>
    <row customHeight="true" ht="86.25" outlineLevel="0" r="21">
      <c r="A21" s="21" t="s"/>
      <c r="B21" s="22" t="s"/>
      <c r="C21" s="23" t="s"/>
    </row>
    <row outlineLevel="0" r="22">
      <c r="A22" s="17" t="n">
        <v>800</v>
      </c>
      <c r="B22" s="24" t="n"/>
      <c r="C22" s="25" t="s">
        <v>12</v>
      </c>
    </row>
    <row customHeight="true" ht="81" outlineLevel="0" r="23">
      <c r="A23" s="21" t="s"/>
      <c r="B23" s="26" t="s"/>
      <c r="C23" s="27" t="s"/>
    </row>
    <row customHeight="true" ht="98.25" outlineLevel="0" r="24">
      <c r="A24" s="28" t="n">
        <v>800</v>
      </c>
      <c r="B24" s="29" t="s">
        <v>13</v>
      </c>
      <c r="C24" s="30" t="s">
        <v>14</v>
      </c>
    </row>
    <row customHeight="true" ht="86.25" outlineLevel="0" r="25">
      <c r="A25" s="28" t="n">
        <v>800</v>
      </c>
      <c r="B25" s="29" t="s">
        <v>15</v>
      </c>
      <c r="C25" s="30" t="s">
        <v>16</v>
      </c>
    </row>
    <row customHeight="true" ht="63.75" outlineLevel="0" r="26">
      <c r="A26" s="31" t="n">
        <v>800</v>
      </c>
      <c r="B26" s="32" t="s">
        <v>17</v>
      </c>
      <c r="C26" s="33" t="s">
        <v>18</v>
      </c>
    </row>
    <row customHeight="true" hidden="true" ht="21" outlineLevel="0" r="27">
      <c r="A27" s="20" t="s"/>
      <c r="B27" s="34" t="s"/>
      <c r="C27" s="35" t="s"/>
    </row>
    <row customHeight="true" hidden="true" ht="26.25" outlineLevel="0" r="28">
      <c r="A28" s="36" t="s"/>
      <c r="B28" s="37" t="s"/>
      <c r="C28" s="38" t="s"/>
    </row>
    <row customHeight="true" ht="70.5" outlineLevel="0" r="29">
      <c r="A29" s="39" t="n">
        <v>800</v>
      </c>
      <c r="B29" s="40" t="s">
        <v>19</v>
      </c>
      <c r="C29" s="41" t="s">
        <v>20</v>
      </c>
    </row>
    <row customHeight="true" ht="34.5" outlineLevel="0" r="30">
      <c r="A30" s="42" t="n">
        <v>800</v>
      </c>
      <c r="B30" s="43" t="s">
        <v>21</v>
      </c>
      <c r="C30" s="29" t="s">
        <v>22</v>
      </c>
    </row>
    <row ht="15.75" outlineLevel="0" r="31">
      <c r="A31" s="44" t="n"/>
    </row>
  </sheetData>
  <mergeCells count="19">
    <mergeCell ref="A26:A28"/>
    <mergeCell ref="A22:A23"/>
    <mergeCell ref="A19:A21"/>
    <mergeCell ref="B26:B28"/>
    <mergeCell ref="C26:C28"/>
    <mergeCell ref="C22:C23"/>
    <mergeCell ref="B22:B23"/>
    <mergeCell ref="B19:B21"/>
    <mergeCell ref="A18:B18"/>
    <mergeCell ref="A17:B17"/>
    <mergeCell ref="C13:C21"/>
    <mergeCell ref="A16:B16"/>
    <mergeCell ref="A15:B15"/>
    <mergeCell ref="B3:C3"/>
    <mergeCell ref="A10:C10"/>
    <mergeCell ref="A11:C11"/>
    <mergeCell ref="A14:B14"/>
    <mergeCell ref="A13:B13"/>
    <mergeCell ref="A4:C4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0"/>
</worksheet>
</file>

<file path=xl/worksheets/sheet1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33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5.4101977095914"/>
    <col customWidth="true" hidden="false" max="2" min="2" outlineLevel="0" width="41.5077592298337"/>
    <col customWidth="true" max="3" min="3" outlineLevel="0" width="21.1529886504717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outlineLevel="0" r="7">
      <c r="A7" s="4" t="n"/>
      <c r="B7" s="64" t="s">
        <v>47</v>
      </c>
      <c r="C7" s="64" t="s"/>
    </row>
    <row outlineLevel="0" r="8">
      <c r="A8" s="4" t="n"/>
      <c r="B8" s="65" t="s">
        <v>48</v>
      </c>
      <c r="C8" s="65" t="s"/>
    </row>
    <row outlineLevel="0" r="9">
      <c r="A9" s="4" t="n"/>
      <c r="B9" s="0" t="n"/>
      <c r="C9" s="0" t="n"/>
    </row>
    <row outlineLevel="0" r="10">
      <c r="A10" s="0" t="n"/>
      <c r="B10" s="0" t="n"/>
      <c r="C10" s="0" t="n"/>
    </row>
    <row outlineLevel="0" r="11">
      <c r="A11" s="45" t="s">
        <v>49</v>
      </c>
      <c r="B11" s="45" t="s"/>
      <c r="C11" s="45" t="s"/>
    </row>
    <row outlineLevel="0" r="12">
      <c r="A12" s="3" t="n"/>
      <c r="B12" s="0" t="n"/>
      <c r="C12" s="0" t="n"/>
    </row>
    <row outlineLevel="0" r="13">
      <c r="A13" s="1" t="n"/>
      <c r="B13" s="0" t="n"/>
      <c r="C13" s="0" t="n"/>
    </row>
    <row outlineLevel="0" r="14">
      <c r="A14" s="66" t="s">
        <v>50</v>
      </c>
      <c r="B14" s="66" t="s">
        <v>51</v>
      </c>
      <c r="C14" s="66" t="s">
        <v>52</v>
      </c>
    </row>
    <row outlineLevel="0" r="15">
      <c r="A15" s="67" t="s"/>
      <c r="B15" s="67" t="s"/>
      <c r="C15" s="67" t="s"/>
    </row>
    <row outlineLevel="0" r="16">
      <c r="A16" s="68" t="s">
        <v>53</v>
      </c>
      <c r="B16" s="69" t="s">
        <v>54</v>
      </c>
      <c r="C16" s="70" t="n">
        <f aca="false" ca="false" dt2D="false" dtr="false" t="normal">C17+C19+C21+C24+C26</f>
        <v>3986248.95</v>
      </c>
    </row>
    <row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</row>
    <row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outlineLevel="0" r="21">
      <c r="A21" s="68" t="s">
        <v>67</v>
      </c>
      <c r="B21" s="69" t="s">
        <v>68</v>
      </c>
      <c r="C21" s="70" t="n">
        <f aca="false" ca="false" dt2D="false" dtr="false" t="normal">C22+C23</f>
        <v>1350000</v>
      </c>
    </row>
    <row outlineLevel="0" r="22">
      <c r="A22" s="71" t="s">
        <v>69</v>
      </c>
      <c r="B22" s="40" t="s">
        <v>70</v>
      </c>
      <c r="C22" s="72" t="n">
        <f aca="false" ca="false" dt2D="false" dtr="false" t="normal">50000</f>
        <v>50000</v>
      </c>
    </row>
    <row outlineLevel="0" r="23">
      <c r="A23" s="71" t="s">
        <v>71</v>
      </c>
      <c r="B23" s="40" t="s">
        <v>72</v>
      </c>
      <c r="C23" s="72" t="n">
        <f aca="false" ca="false" dt2D="false" dtr="false" t="normal">1300000</f>
        <v>1300000</v>
      </c>
    </row>
    <row outlineLevel="0" r="24">
      <c r="A24" s="68" t="s">
        <v>242</v>
      </c>
      <c r="B24" s="122" t="s">
        <v>243</v>
      </c>
      <c r="C24" s="70" t="n">
        <f aca="false" ca="false" dt2D="false" dtr="false" t="normal">C25</f>
        <v>429700.04</v>
      </c>
    </row>
    <row outlineLevel="0" r="25">
      <c r="A25" s="71" t="s">
        <v>244</v>
      </c>
      <c r="B25" s="40" t="s">
        <v>245</v>
      </c>
      <c r="C25" s="78" t="n">
        <f aca="false" ca="false" dt2D="false" dtr="false" t="normal">429700.04</f>
        <v>429700.04</v>
      </c>
    </row>
    <row outlineLevel="0" r="26">
      <c r="A26" s="104" t="s">
        <v>246</v>
      </c>
      <c r="B26" s="123" t="s">
        <v>247</v>
      </c>
      <c r="C26" s="70" t="n">
        <f aca="false" ca="false" dt2D="false" dtr="false" t="normal">C27</f>
        <v>223548.91</v>
      </c>
    </row>
    <row outlineLevel="0" r="27">
      <c r="A27" s="124" t="s">
        <v>248</v>
      </c>
      <c r="B27" s="41" t="s">
        <v>249</v>
      </c>
      <c r="C27" s="78" t="n">
        <f aca="false" ca="false" dt2D="false" dtr="false" t="normal">223548.91</f>
        <v>223548.91</v>
      </c>
    </row>
    <row outlineLevel="0" r="28">
      <c r="A28" s="68" t="s">
        <v>77</v>
      </c>
      <c r="B28" s="69" t="s">
        <v>78</v>
      </c>
      <c r="C28" s="70" t="n">
        <f aca="false" ca="false" dt2D="false" dtr="false" t="normal">C29</f>
        <v>3005424.29</v>
      </c>
    </row>
    <row outlineLevel="0" r="29">
      <c r="A29" s="71" t="s">
        <v>79</v>
      </c>
      <c r="B29" s="40" t="s">
        <v>80</v>
      </c>
      <c r="C29" s="72" t="n">
        <f aca="false" ca="false" dt2D="false" dtr="false" t="normal">C30+C31+C32</f>
        <v>3005424.29</v>
      </c>
    </row>
    <row outlineLevel="0" r="30">
      <c r="A30" s="71" t="s">
        <v>81</v>
      </c>
      <c r="B30" s="40" t="s">
        <v>82</v>
      </c>
      <c r="C30" s="79" t="n">
        <f aca="false" ca="false" dt2D="false" dtr="false" t="normal">1671000+101000+16080.81+11000+23000+2000</f>
        <v>1824080.81</v>
      </c>
    </row>
    <row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100765.15+30000+1578.95+204060.81+662000+1340959.6+876888.88+631946.52-2772500.93</f>
        <v>1075698.98</v>
      </c>
    </row>
    <row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outlineLevel="0" r="33">
      <c r="A33" s="71" t="n"/>
      <c r="B33" s="69" t="s">
        <v>95</v>
      </c>
      <c r="C33" s="70" t="n">
        <f aca="false" ca="false" dt2D="false" dtr="false" t="normal">C28+C16</f>
        <v>6991673.24</v>
      </c>
    </row>
  </sheetData>
  <mergeCells count="11">
    <mergeCell ref="C14:C15"/>
    <mergeCell ref="B14:B15"/>
    <mergeCell ref="A14:A15"/>
    <mergeCell ref="A11:C11"/>
    <mergeCell ref="B8:C8"/>
    <mergeCell ref="B7:C7"/>
    <mergeCell ref="A6:C6"/>
    <mergeCell ref="B5:C5"/>
    <mergeCell ref="A4:C4"/>
    <mergeCell ref="B3:C3"/>
    <mergeCell ref="B2:C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1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66.5188438438819"/>
    <col customWidth="true" hidden="false" max="2" min="2" outlineLevel="0" width="19.8226116653277"/>
  </cols>
  <sheetData>
    <row outlineLevel="0" r="1">
      <c r="A1" s="1" t="n"/>
      <c r="B1" s="1" t="s">
        <v>141</v>
      </c>
    </row>
    <row outlineLevel="0" r="2">
      <c r="A2" s="1" t="s">
        <v>142</v>
      </c>
      <c r="B2" s="1" t="s"/>
    </row>
    <row outlineLevel="0" r="3">
      <c r="A3" s="1" t="s">
        <v>2</v>
      </c>
      <c r="B3" s="1" t="s"/>
    </row>
    <row outlineLevel="0" r="4">
      <c r="A4" s="1" t="s">
        <v>143</v>
      </c>
      <c r="B4" s="1" t="s"/>
    </row>
    <row outlineLevel="0" r="5">
      <c r="A5" s="1" t="s">
        <v>45</v>
      </c>
      <c r="B5" s="1" t="s"/>
    </row>
    <row outlineLevel="0" r="6">
      <c r="A6" s="1" t="s">
        <v>97</v>
      </c>
      <c r="B6" s="1" t="s"/>
    </row>
    <row outlineLevel="0" r="7">
      <c r="A7" s="64" t="s">
        <v>47</v>
      </c>
      <c r="B7" s="64" t="s"/>
    </row>
    <row outlineLevel="0" r="8">
      <c r="A8" s="65" t="s">
        <v>48</v>
      </c>
      <c r="B8" s="65" t="s"/>
    </row>
    <row outlineLevel="0" r="9">
      <c r="A9" s="1" t="n"/>
      <c r="B9" s="1" t="s"/>
    </row>
    <row outlineLevel="0" r="10">
      <c r="A10" s="1" t="n"/>
      <c r="B10" s="1" t="s"/>
    </row>
    <row outlineLevel="0" r="11">
      <c r="A11" s="5" t="s">
        <v>144</v>
      </c>
      <c r="B11" s="5" t="s"/>
    </row>
    <row outlineLevel="0" r="12">
      <c r="A12" s="5" t="s">
        <v>145</v>
      </c>
      <c r="B12" s="5" t="s"/>
    </row>
    <row outlineLevel="0" r="13">
      <c r="A13" s="83" t="n"/>
      <c r="B13" s="0" t="n"/>
    </row>
    <row outlineLevel="0" r="14">
      <c r="A14" s="84" t="n"/>
      <c r="B14" s="85" t="s">
        <v>146</v>
      </c>
    </row>
    <row outlineLevel="0" r="15">
      <c r="A15" s="86" t="s">
        <v>147</v>
      </c>
      <c r="B15" s="87" t="n">
        <f aca="false" ca="false" dt2D="false" dtr="false" t="normal">1671000+16080.81</f>
        <v>1687080.81</v>
      </c>
    </row>
    <row outlineLevel="0" r="16">
      <c r="A16" s="86" t="s">
        <v>148</v>
      </c>
      <c r="B16" s="87" t="n">
        <f aca="false" ca="false" dt2D="false" dtr="false" t="normal">'приложение 1 '!C32</f>
        <v>105644.5</v>
      </c>
    </row>
    <row outlineLevel="0" r="17">
      <c r="A17" s="86" t="s">
        <v>152</v>
      </c>
      <c r="B17" s="87" t="n">
        <f aca="false" ca="false" dt2D="false" dtr="false" t="normal">204060.81</f>
        <v>204060.81</v>
      </c>
    </row>
    <row outlineLevel="0" r="18">
      <c r="A18" s="90" t="s">
        <v>153</v>
      </c>
      <c r="B18" s="91" t="n">
        <f aca="false" ca="false" dt2D="false" dtr="false" t="normal">100765.15</f>
        <v>100765.15</v>
      </c>
    </row>
    <row outlineLevel="0" r="19">
      <c r="A19" s="24" t="s">
        <v>154</v>
      </c>
      <c r="B19" s="91" t="n">
        <f aca="false" ca="false" dt2D="false" dtr="false" t="normal">30000</f>
        <v>30000</v>
      </c>
    </row>
    <row outlineLevel="0" r="20">
      <c r="A20" s="92" t="s">
        <v>155</v>
      </c>
      <c r="B20" s="91" t="n">
        <f aca="false" ca="false" dt2D="false" dtr="false" t="normal">1578.95</f>
        <v>1578.95</v>
      </c>
    </row>
    <row outlineLevel="0" r="21">
      <c r="A21" s="128" t="s">
        <v>253</v>
      </c>
      <c r="B21" s="91" t="n">
        <f aca="false" ca="false" dt2D="false" dtr="false" t="normal">1340959.6+876888.88+631946.52-2772500.93</f>
        <v>77294.0699999998</v>
      </c>
      <c r="D21" s="89" t="n"/>
    </row>
    <row outlineLevel="0" r="22">
      <c r="A22" s="93" t="s">
        <v>156</v>
      </c>
      <c r="B22" s="94" t="n">
        <f aca="false" ca="false" dt2D="false" dtr="false" t="normal">B15+B16+B17+B18+B19+B20+B21</f>
        <v>2206424.29</v>
      </c>
    </row>
  </sheetData>
  <mergeCells count="11">
    <mergeCell ref="A12:B12"/>
    <mergeCell ref="A11:B11"/>
    <mergeCell ref="A10:B10"/>
    <mergeCell ref="A9:B9"/>
    <mergeCell ref="A8:B8"/>
    <mergeCell ref="A7:B7"/>
    <mergeCell ref="A6:B6"/>
    <mergeCell ref="A5:B5"/>
    <mergeCell ref="A4:B4"/>
    <mergeCell ref="A3:B3"/>
    <mergeCell ref="A2:B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1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66.1197307483387"/>
    <col customWidth="true" hidden="false" max="2" min="2" outlineLevel="0" width="20.4878001578997"/>
  </cols>
  <sheetData>
    <row outlineLevel="0" r="1">
      <c r="A1" s="1" t="n"/>
      <c r="B1" s="1" t="s">
        <v>141</v>
      </c>
    </row>
    <row outlineLevel="0" r="2">
      <c r="A2" s="1" t="s">
        <v>142</v>
      </c>
      <c r="B2" s="1" t="s"/>
    </row>
    <row outlineLevel="0" r="3">
      <c r="A3" s="1" t="s">
        <v>2</v>
      </c>
      <c r="B3" s="1" t="s"/>
    </row>
    <row outlineLevel="0" r="4">
      <c r="A4" s="1" t="s">
        <v>143</v>
      </c>
      <c r="B4" s="1" t="s"/>
    </row>
    <row outlineLevel="0" r="5">
      <c r="A5" s="1" t="s">
        <v>45</v>
      </c>
      <c r="B5" s="1" t="s"/>
    </row>
    <row outlineLevel="0" r="6">
      <c r="A6" s="1" t="s">
        <v>97</v>
      </c>
      <c r="B6" s="1" t="s"/>
    </row>
    <row outlineLevel="0" r="7">
      <c r="A7" s="64" t="s">
        <v>47</v>
      </c>
      <c r="B7" s="64" t="s"/>
    </row>
    <row outlineLevel="0" r="8">
      <c r="A8" s="65" t="s">
        <v>48</v>
      </c>
      <c r="B8" s="65" t="s"/>
    </row>
    <row outlineLevel="0" r="9">
      <c r="A9" s="1" t="n"/>
      <c r="B9" s="1" t="s"/>
    </row>
    <row outlineLevel="0" r="10">
      <c r="A10" s="1" t="n"/>
      <c r="B10" s="1" t="s"/>
    </row>
    <row outlineLevel="0" r="11">
      <c r="A11" s="5" t="s">
        <v>144</v>
      </c>
      <c r="B11" s="5" t="s"/>
    </row>
    <row outlineLevel="0" r="12">
      <c r="A12" s="5" t="s">
        <v>145</v>
      </c>
      <c r="B12" s="5" t="s"/>
    </row>
    <row outlineLevel="0" r="13">
      <c r="A13" s="83" t="n"/>
      <c r="B13" s="0" t="n"/>
    </row>
    <row outlineLevel="0" r="14">
      <c r="A14" s="84" t="n"/>
      <c r="B14" s="85" t="s">
        <v>146</v>
      </c>
    </row>
    <row outlineLevel="0" r="15">
      <c r="A15" s="86" t="s">
        <v>147</v>
      </c>
      <c r="B15" s="87" t="n">
        <f aca="false" ca="false" dt2D="false" dtr="false" t="normal">1671000+16080.81</f>
        <v>1687080.81</v>
      </c>
    </row>
    <row outlineLevel="0" r="16">
      <c r="A16" s="86" t="s">
        <v>148</v>
      </c>
      <c r="B16" s="87" t="n">
        <f aca="false" ca="false" dt2D="false" dtr="false" t="normal">'приложение 1 '!C32</f>
        <v>105644.5</v>
      </c>
    </row>
    <row outlineLevel="0" r="17">
      <c r="A17" s="86" t="s">
        <v>152</v>
      </c>
      <c r="B17" s="87" t="n">
        <f aca="false" ca="false" dt2D="false" dtr="false" t="normal">204060.81</f>
        <v>204060.81</v>
      </c>
      <c r="D17" s="89" t="n"/>
    </row>
    <row outlineLevel="0" r="18">
      <c r="A18" s="90" t="s">
        <v>153</v>
      </c>
      <c r="B18" s="91" t="n">
        <f aca="false" ca="false" dt2D="false" dtr="false" t="normal">100765.15</f>
        <v>100765.15</v>
      </c>
    </row>
    <row outlineLevel="0" r="19">
      <c r="A19" s="24" t="s">
        <v>154</v>
      </c>
      <c r="B19" s="91" t="n">
        <f aca="false" ca="false" dt2D="false" dtr="false" t="normal">30000</f>
        <v>30000</v>
      </c>
    </row>
    <row outlineLevel="0" r="20">
      <c r="A20" s="92" t="s">
        <v>155</v>
      </c>
      <c r="B20" s="91" t="n">
        <f aca="false" ca="false" dt2D="false" dtr="false" t="normal">1578.95</f>
        <v>1578.95</v>
      </c>
    </row>
    <row outlineLevel="0" r="21">
      <c r="A21" s="128" t="s">
        <v>253</v>
      </c>
      <c r="B21" s="91" t="n">
        <f aca="false" ca="false" dt2D="false" dtr="false" t="normal">1340959.6+876888.88+631946.52</f>
        <v>2849795</v>
      </c>
    </row>
    <row outlineLevel="0" r="22">
      <c r="A22" s="93" t="s">
        <v>156</v>
      </c>
      <c r="B22" s="94" t="n">
        <f aca="false" ca="false" dt2D="false" dtr="false" t="normal">B15+B16+B17+B18+B19+B20+B21</f>
        <v>4978925.22</v>
      </c>
      <c r="D22" s="89" t="n"/>
    </row>
  </sheetData>
  <mergeCells count="11">
    <mergeCell ref="A12:B12"/>
    <mergeCell ref="A11:B11"/>
    <mergeCell ref="A10:B10"/>
    <mergeCell ref="A9:B9"/>
    <mergeCell ref="A8:B8"/>
    <mergeCell ref="A7:B7"/>
    <mergeCell ref="A6:B6"/>
    <mergeCell ref="A5:B5"/>
    <mergeCell ref="A4:B4"/>
    <mergeCell ref="A3:B3"/>
    <mergeCell ref="A2:B2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1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G131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6.51884655054085"/>
    <col customWidth="true" hidden="false" max="2" min="2" outlineLevel="0" width="38.2971123163638"/>
    <col customWidth="true" hidden="false" max="3" min="3" outlineLevel="0" width="6.91796032274877"/>
    <col customWidth="true" hidden="false" max="4" min="4" outlineLevel="0" width="6.20842593067198"/>
    <col customWidth="true" hidden="false" max="5" min="5" outlineLevel="0" width="6.16408003116718"/>
    <col customWidth="true" hidden="false" max="6" min="6" outlineLevel="0" width="6.65187951240217"/>
    <col customWidth="true" max="7" min="7" outlineLevel="0" style="129" width="13.8554681361118"/>
  </cols>
  <sheetData>
    <row outlineLevel="0" r="1">
      <c r="A1" s="3" t="n"/>
      <c r="B1" s="65" t="n"/>
      <c r="C1" s="65" t="n"/>
      <c r="D1" s="65" t="n"/>
      <c r="E1" s="65" t="n"/>
      <c r="F1" s="65" t="n"/>
      <c r="G1" s="130" t="s">
        <v>254</v>
      </c>
    </row>
    <row outlineLevel="0" r="2">
      <c r="A2" s="3" t="n"/>
      <c r="B2" s="65" t="n"/>
      <c r="C2" s="65" t="n"/>
      <c r="D2" s="1" t="s">
        <v>255</v>
      </c>
      <c r="E2" s="1" t="s"/>
      <c r="F2" s="1" t="s"/>
      <c r="G2" s="1" t="s"/>
    </row>
    <row outlineLevel="0" r="3">
      <c r="A3" s="3" t="n"/>
      <c r="B3" s="65" t="n"/>
      <c r="C3" s="65" t="n"/>
      <c r="D3" s="65" t="n"/>
      <c r="E3" s="65" t="n"/>
      <c r="F3" s="65" t="n"/>
      <c r="G3" s="130" t="s">
        <v>256</v>
      </c>
    </row>
    <row outlineLevel="0" r="4">
      <c r="A4" s="1" t="s">
        <v>257</v>
      </c>
      <c r="B4" s="1" t="s"/>
      <c r="C4" s="1" t="s"/>
      <c r="D4" s="1" t="s"/>
      <c r="E4" s="1" t="s"/>
      <c r="F4" s="1" t="s"/>
      <c r="G4" s="1" t="s"/>
    </row>
    <row outlineLevel="0" r="5">
      <c r="A5" s="1" t="s">
        <v>45</v>
      </c>
      <c r="B5" s="1" t="s"/>
      <c r="C5" s="1" t="s"/>
      <c r="D5" s="1" t="s"/>
      <c r="E5" s="1" t="s"/>
      <c r="F5" s="1" t="s"/>
      <c r="G5" s="1" t="s"/>
    </row>
    <row hidden="false" ht="15" outlineLevel="0" r="6">
      <c r="A6" s="1" t="s">
        <v>97</v>
      </c>
      <c r="B6" s="1" t="s"/>
      <c r="C6" s="1" t="s"/>
      <c r="D6" s="1" t="s"/>
      <c r="E6" s="1" t="s"/>
      <c r="F6" s="1" t="s"/>
      <c r="G6" s="1" t="s"/>
    </row>
    <row hidden="false" ht="15.75" outlineLevel="0" r="7">
      <c r="A7" s="4" t="n"/>
      <c r="B7" s="64" t="s">
        <v>47</v>
      </c>
      <c r="C7" s="64" t="s"/>
      <c r="D7" s="64" t="s"/>
      <c r="E7" s="64" t="s"/>
      <c r="F7" s="64" t="s"/>
      <c r="G7" s="64" t="s"/>
    </row>
    <row hidden="false" ht="15.75" outlineLevel="0" r="8">
      <c r="A8" s="4" t="n"/>
      <c r="B8" s="65" t="s">
        <v>48</v>
      </c>
      <c r="C8" s="65" t="s"/>
      <c r="D8" s="65" t="s"/>
      <c r="E8" s="65" t="s"/>
      <c r="F8" s="65" t="s"/>
      <c r="G8" s="65" t="s"/>
    </row>
    <row hidden="false" ht="15.75" outlineLevel="0" r="9">
      <c r="A9" s="4" t="n"/>
    </row>
    <row hidden="false" ht="15" outlineLevel="0" r="10"/>
    <row outlineLevel="0" r="11">
      <c r="A11" s="131" t="s">
        <v>258</v>
      </c>
      <c r="B11" s="131" t="s"/>
      <c r="C11" s="131" t="s"/>
      <c r="D11" s="131" t="s"/>
      <c r="E11" s="131" t="s"/>
      <c r="F11" s="131" t="s"/>
      <c r="G11" s="131" t="s"/>
    </row>
    <row customHeight="true" ht="18" outlineLevel="0" r="12">
      <c r="A12" s="131" t="s"/>
      <c r="B12" s="131" t="s"/>
      <c r="C12" s="131" t="s"/>
      <c r="D12" s="131" t="s"/>
      <c r="E12" s="131" t="s"/>
      <c r="F12" s="131" t="s"/>
      <c r="G12" s="131" t="s"/>
    </row>
    <row ht="16.5" outlineLevel="0" r="13">
      <c r="A13" s="5" t="n"/>
    </row>
    <row customHeight="true" ht="30.75" outlineLevel="0" r="14">
      <c r="A14" s="132" t="s">
        <v>259</v>
      </c>
      <c r="B14" s="133" t="s">
        <v>29</v>
      </c>
      <c r="C14" s="134" t="s">
        <v>8</v>
      </c>
      <c r="D14" s="135" t="s"/>
      <c r="E14" s="135" t="s"/>
      <c r="F14" s="136" t="s"/>
      <c r="G14" s="137" t="s">
        <v>161</v>
      </c>
    </row>
    <row customHeight="true" ht="71.25" outlineLevel="0" r="15">
      <c r="A15" s="138" t="s"/>
      <c r="B15" s="139" t="s"/>
      <c r="C15" s="98" t="s">
        <v>260</v>
      </c>
      <c r="D15" s="140" t="s">
        <v>261</v>
      </c>
      <c r="E15" s="141" t="s"/>
      <c r="F15" s="98" t="s">
        <v>262</v>
      </c>
      <c r="G15" s="142" t="s"/>
    </row>
    <row hidden="false" ht="0" outlineLevel="0" r="16">
      <c r="A16" s="143" t="n">
        <v>800</v>
      </c>
      <c r="B16" s="144" t="s">
        <v>32</v>
      </c>
      <c r="C16" s="145" t="s"/>
      <c r="D16" s="145" t="s"/>
      <c r="E16" s="145" t="s"/>
      <c r="F16" s="145" t="s"/>
      <c r="G16" s="146" t="s"/>
    </row>
    <row hidden="false" ht="0" outlineLevel="0" r="17">
      <c r="A17" s="147" t="s"/>
      <c r="B17" s="148" t="s">
        <v>263</v>
      </c>
      <c r="C17" s="149" t="n"/>
      <c r="D17" s="150" t="s">
        <v>264</v>
      </c>
      <c r="E17" s="151" t="s"/>
      <c r="F17" s="149" t="n"/>
      <c r="G17" s="152" t="n">
        <f aca="false" ca="false" dt2D="false" dtr="false" t="normal">G18</f>
        <v>8025472.48</v>
      </c>
    </row>
    <row hidden="false" ht="0" outlineLevel="0" r="18">
      <c r="A18" s="147" t="s"/>
      <c r="B18" s="148" t="s">
        <v>265</v>
      </c>
      <c r="C18" s="149" t="n"/>
      <c r="D18" s="150" t="s">
        <v>266</v>
      </c>
      <c r="E18" s="151" t="s"/>
      <c r="F18" s="149" t="n"/>
      <c r="G18" s="152" t="n">
        <f aca="false" ca="false" dt2D="false" dtr="false" t="normal">G19+G56+G66+G71+G107+G112+G44+G86</f>
        <v>8025472.48</v>
      </c>
    </row>
    <row hidden="false" ht="0" outlineLevel="0" r="19">
      <c r="A19" s="147" t="s"/>
      <c r="B19" s="148" t="s">
        <v>267</v>
      </c>
      <c r="C19" s="149" t="n"/>
      <c r="D19" s="150" t="s">
        <v>268</v>
      </c>
      <c r="E19" s="151" t="s"/>
      <c r="F19" s="149" t="n"/>
      <c r="G19" s="152" t="n">
        <f aca="false" ca="false" dt2D="false" dtr="false" t="normal">G20+G31</f>
        <v>2972866.1</v>
      </c>
    </row>
    <row hidden="false" ht="0" outlineLevel="0" r="20">
      <c r="A20" s="147" t="s"/>
      <c r="B20" s="148" t="s">
        <v>269</v>
      </c>
      <c r="C20" s="150" t="s">
        <v>270</v>
      </c>
      <c r="D20" s="150" t="s">
        <v>268</v>
      </c>
      <c r="E20" s="151" t="s"/>
      <c r="F20" s="150" t="s">
        <v>271</v>
      </c>
      <c r="G20" s="152" t="n">
        <f aca="false" ca="false" dt2D="false" dtr="false" t="normal">G21+G24</f>
        <v>2867221.6</v>
      </c>
    </row>
    <row hidden="false" ht="0" outlineLevel="0" r="21">
      <c r="A21" s="147" t="s"/>
      <c r="B21" s="153" t="s">
        <v>272</v>
      </c>
      <c r="C21" s="154" t="s">
        <v>273</v>
      </c>
      <c r="D21" s="154" t="s">
        <v>268</v>
      </c>
      <c r="E21" s="155" t="s"/>
      <c r="F21" s="154" t="s">
        <v>271</v>
      </c>
      <c r="G21" s="156" t="n">
        <f aca="false" ca="false" dt2D="false" dtr="false" t="normal">G22</f>
        <v>630500</v>
      </c>
    </row>
    <row hidden="false" ht="0" outlineLevel="0" r="22">
      <c r="A22" s="147" t="s"/>
      <c r="B22" s="24" t="s">
        <v>274</v>
      </c>
      <c r="C22" s="157" t="s">
        <v>273</v>
      </c>
      <c r="D22" s="157" t="s">
        <v>275</v>
      </c>
      <c r="E22" s="158" t="s"/>
      <c r="F22" s="157" t="s">
        <v>271</v>
      </c>
      <c r="G22" s="159" t="n">
        <f aca="false" ca="false" dt2D="false" dtr="false" t="normal">G23</f>
        <v>630500</v>
      </c>
    </row>
    <row hidden="false" ht="0" outlineLevel="0" r="23">
      <c r="A23" s="147" t="s"/>
      <c r="B23" s="160" t="s">
        <v>276</v>
      </c>
      <c r="C23" s="157" t="s">
        <v>273</v>
      </c>
      <c r="D23" s="161" t="s">
        <v>275</v>
      </c>
      <c r="E23" s="162" t="s"/>
      <c r="F23" s="163" t="n">
        <v>100</v>
      </c>
      <c r="G23" s="159" t="n">
        <f aca="false" ca="false" dt2D="false" dtr="false" t="normal">630500</f>
        <v>630500</v>
      </c>
    </row>
    <row hidden="false" ht="0" outlineLevel="0" r="24">
      <c r="A24" s="147" t="s"/>
      <c r="B24" s="153" t="s">
        <v>277</v>
      </c>
      <c r="C24" s="154" t="s">
        <v>278</v>
      </c>
      <c r="D24" s="154" t="s">
        <v>268</v>
      </c>
      <c r="E24" s="155" t="s"/>
      <c r="F24" s="154" t="s">
        <v>271</v>
      </c>
      <c r="G24" s="156" t="n">
        <f aca="false" ca="false" dt2D="false" dtr="false" t="normal">G25+G29</f>
        <v>2236721.6</v>
      </c>
    </row>
    <row hidden="false" ht="0" outlineLevel="0" r="25">
      <c r="A25" s="147" t="s"/>
      <c r="B25" s="24" t="s">
        <v>274</v>
      </c>
      <c r="C25" s="157" t="s">
        <v>278</v>
      </c>
      <c r="D25" s="157" t="s">
        <v>275</v>
      </c>
      <c r="E25" s="158" t="s"/>
      <c r="F25" s="157" t="s">
        <v>271</v>
      </c>
      <c r="G25" s="159" t="n">
        <f aca="false" ca="false" dt2D="false" dtr="false" t="normal">G26+G27+G28</f>
        <v>2098002.5</v>
      </c>
    </row>
    <row hidden="false" ht="0" outlineLevel="0" r="26">
      <c r="A26" s="147" t="s"/>
      <c r="B26" s="160" t="s">
        <v>279</v>
      </c>
      <c r="C26" s="157" t="s">
        <v>278</v>
      </c>
      <c r="D26" s="161" t="s">
        <v>275</v>
      </c>
      <c r="E26" s="162" t="s"/>
      <c r="F26" s="163" t="n">
        <v>100</v>
      </c>
      <c r="G26" s="159" t="n">
        <f aca="false" ca="false" dt2D="false" dtr="false" t="normal">1189500+101000-165800</f>
        <v>1124700</v>
      </c>
    </row>
    <row hidden="false" ht="0" outlineLevel="0" r="27">
      <c r="A27" s="147" t="s"/>
      <c r="B27" s="160" t="s">
        <v>280</v>
      </c>
      <c r="C27" s="157" t="s">
        <v>278</v>
      </c>
      <c r="D27" s="161" t="s">
        <v>275</v>
      </c>
      <c r="E27" s="162" t="s"/>
      <c r="F27" s="163" t="n">
        <v>200</v>
      </c>
      <c r="G27" s="159" t="n">
        <f aca="false" ca="false" dt2D="false" dtr="false" t="normal">285152+163901.59+265200+223548.91+3500+21000</f>
        <v>962302.5</v>
      </c>
    </row>
    <row hidden="false" ht="0" outlineLevel="0" r="28">
      <c r="A28" s="147" t="s"/>
      <c r="B28" s="24" t="s">
        <v>281</v>
      </c>
      <c r="C28" s="157" t="s">
        <v>278</v>
      </c>
      <c r="D28" s="161" t="s">
        <v>275</v>
      </c>
      <c r="E28" s="162" t="s"/>
      <c r="F28" s="163" t="n">
        <v>800</v>
      </c>
      <c r="G28" s="159" t="n">
        <f aca="false" ca="false" dt2D="false" dtr="false" t="normal">11000</f>
        <v>11000</v>
      </c>
    </row>
    <row hidden="false" ht="0" outlineLevel="0" r="29">
      <c r="A29" s="147" t="s"/>
      <c r="B29" s="24" t="s">
        <v>282</v>
      </c>
      <c r="C29" s="157" t="s">
        <v>278</v>
      </c>
      <c r="D29" s="161" t="s">
        <v>283</v>
      </c>
      <c r="E29" s="162" t="s"/>
      <c r="F29" s="157" t="s">
        <v>271</v>
      </c>
      <c r="G29" s="164" t="n">
        <f aca="false" ca="false" dt2D="false" dtr="false" t="normal">G30</f>
        <v>138719.1</v>
      </c>
    </row>
    <row hidden="false" ht="0" outlineLevel="0" r="30">
      <c r="A30" s="147" t="s"/>
      <c r="B30" s="160" t="s">
        <v>279</v>
      </c>
      <c r="C30" s="157" t="s">
        <v>278</v>
      </c>
      <c r="D30" s="161" t="s">
        <v>283</v>
      </c>
      <c r="E30" s="162" t="s"/>
      <c r="F30" s="157" t="s">
        <v>284</v>
      </c>
      <c r="G30" s="159" t="n">
        <f aca="false" ca="false" dt2D="false" dtr="false" t="normal">238719.1-100000</f>
        <v>138719.1</v>
      </c>
    </row>
    <row hidden="false" ht="0" outlineLevel="0" r="31">
      <c r="A31" s="147" t="s"/>
      <c r="B31" s="165" t="s">
        <v>285</v>
      </c>
      <c r="C31" s="166" t="s">
        <v>286</v>
      </c>
      <c r="D31" s="166" t="s">
        <v>268</v>
      </c>
      <c r="E31" s="167" t="s"/>
      <c r="F31" s="166" t="s">
        <v>271</v>
      </c>
      <c r="G31" s="168" t="n">
        <f aca="false" ca="false" dt2D="false" dtr="false" t="normal">G32</f>
        <v>105644.5</v>
      </c>
    </row>
    <row hidden="false" ht="0" outlineLevel="0" r="32">
      <c r="A32" s="147" t="s"/>
      <c r="B32" s="153" t="s">
        <v>287</v>
      </c>
      <c r="C32" s="154" t="s">
        <v>288</v>
      </c>
      <c r="D32" s="154" t="s">
        <v>268</v>
      </c>
      <c r="E32" s="155" t="s"/>
      <c r="F32" s="154" t="s">
        <v>271</v>
      </c>
      <c r="G32" s="168" t="n">
        <f aca="false" ca="false" dt2D="false" dtr="false" t="normal">G33</f>
        <v>105644.5</v>
      </c>
    </row>
    <row hidden="false" ht="0" outlineLevel="0" r="33">
      <c r="A33" s="147" t="s"/>
      <c r="B33" s="24" t="s">
        <v>289</v>
      </c>
      <c r="C33" s="169" t="s">
        <v>288</v>
      </c>
      <c r="D33" s="157" t="s">
        <v>290</v>
      </c>
      <c r="E33" s="158" t="s"/>
      <c r="F33" s="169" t="s">
        <v>291</v>
      </c>
      <c r="G33" s="168" t="n">
        <f aca="false" ca="false" dt2D="false" dtr="false" t="normal">G34+G35</f>
        <v>105644.5</v>
      </c>
    </row>
    <row hidden="false" ht="0" outlineLevel="0" r="34">
      <c r="A34" s="147" t="s"/>
      <c r="B34" s="160" t="s">
        <v>276</v>
      </c>
      <c r="C34" s="169" t="s">
        <v>288</v>
      </c>
      <c r="D34" s="161" t="s">
        <v>290</v>
      </c>
      <c r="E34" s="162" t="s"/>
      <c r="F34" s="169" t="n">
        <v>100</v>
      </c>
      <c r="G34" s="170" t="n">
        <f aca="false" ca="false" dt2D="false" dtr="false" t="normal">101506</f>
        <v>101506</v>
      </c>
    </row>
    <row hidden="false" ht="0" outlineLevel="0" r="35">
      <c r="A35" s="147" t="s"/>
      <c r="B35" s="24" t="s">
        <v>280</v>
      </c>
      <c r="C35" s="169" t="s">
        <v>288</v>
      </c>
      <c r="D35" s="157" t="s">
        <v>290</v>
      </c>
      <c r="E35" s="158" t="s"/>
      <c r="F35" s="169" t="n">
        <v>200</v>
      </c>
      <c r="G35" s="170" t="n">
        <f aca="false" ca="false" dt2D="false" dtr="false" t="normal">4138.5</f>
        <v>4138.5</v>
      </c>
    </row>
    <row hidden="false" ht="0" outlineLevel="0" r="36">
      <c r="A36" s="147" t="s"/>
      <c r="B36" s="165" t="s">
        <v>292</v>
      </c>
      <c r="C36" s="166" t="n"/>
      <c r="D36" s="166" t="n">
        <v>9000000000</v>
      </c>
      <c r="E36" s="167" t="s"/>
      <c r="F36" s="166" t="s">
        <v>271</v>
      </c>
      <c r="G36" s="168" t="n">
        <f aca="false" ca="false" dt2D="false" dtr="false" t="normal">G37</f>
        <v>24217.31</v>
      </c>
    </row>
    <row hidden="false" ht="0" outlineLevel="0" r="37">
      <c r="A37" s="147" t="s"/>
      <c r="B37" s="165" t="s">
        <v>293</v>
      </c>
      <c r="C37" s="166" t="n"/>
      <c r="D37" s="166" t="n">
        <v>9090000000</v>
      </c>
      <c r="E37" s="167" t="s"/>
      <c r="F37" s="166" t="s">
        <v>271</v>
      </c>
      <c r="G37" s="168" t="n">
        <f aca="false" ca="false" dt2D="false" dtr="false" t="normal">G38+G41</f>
        <v>24217.31</v>
      </c>
    </row>
    <row hidden="false" ht="0" outlineLevel="0" r="38">
      <c r="A38" s="147" t="s"/>
      <c r="B38" s="153" t="s">
        <v>294</v>
      </c>
      <c r="C38" s="154" t="s">
        <v>295</v>
      </c>
      <c r="D38" s="154" t="n">
        <v>9090000000</v>
      </c>
      <c r="E38" s="155" t="s"/>
      <c r="F38" s="154" t="s">
        <v>271</v>
      </c>
      <c r="G38" s="171" t="n">
        <f aca="false" ca="false" dt2D="false" dtr="false" t="normal">G39</f>
        <v>21617.31</v>
      </c>
    </row>
    <row hidden="false" ht="0" outlineLevel="0" r="39">
      <c r="A39" s="147" t="s"/>
      <c r="B39" s="24" t="s">
        <v>296</v>
      </c>
      <c r="C39" s="157" t="s">
        <v>295</v>
      </c>
      <c r="D39" s="157" t="n">
        <v>9090020001</v>
      </c>
      <c r="E39" s="158" t="s"/>
      <c r="F39" s="157" t="s">
        <v>271</v>
      </c>
      <c r="G39" s="164" t="n">
        <f aca="false" ca="false" dt2D="false" dtr="false" t="normal">G40</f>
        <v>21617.31</v>
      </c>
    </row>
    <row hidden="false" ht="0" outlineLevel="0" r="40">
      <c r="A40" s="147" t="s"/>
      <c r="B40" s="24" t="s">
        <v>297</v>
      </c>
      <c r="C40" s="157" t="s">
        <v>295</v>
      </c>
      <c r="D40" s="157" t="n">
        <v>9090020001</v>
      </c>
      <c r="E40" s="158" t="s"/>
      <c r="F40" s="157" t="n">
        <v>800</v>
      </c>
      <c r="G40" s="172" t="n">
        <f aca="false" ca="false" dt2D="false" dtr="false" t="normal">59342.17+16080.81+100000-22477.75-18000-3500+35172.08-147000+2000</f>
        <v>21617.31</v>
      </c>
    </row>
    <row hidden="false" ht="0" outlineLevel="0" r="41">
      <c r="A41" s="147" t="s"/>
      <c r="B41" s="153" t="s">
        <v>298</v>
      </c>
      <c r="C41" s="154" t="s">
        <v>299</v>
      </c>
      <c r="D41" s="154" t="n">
        <v>9090000000</v>
      </c>
      <c r="E41" s="155" t="s"/>
      <c r="F41" s="154" t="s">
        <v>271</v>
      </c>
      <c r="G41" s="171" t="n">
        <f aca="false" ca="false" dt2D="false" dtr="false" t="normal">G42</f>
        <v>2600</v>
      </c>
    </row>
    <row hidden="false" ht="0" outlineLevel="0" r="42">
      <c r="A42" s="147" t="s"/>
      <c r="B42" s="24" t="s">
        <v>300</v>
      </c>
      <c r="C42" s="157" t="s">
        <v>299</v>
      </c>
      <c r="D42" s="157" t="n">
        <v>9090020004</v>
      </c>
      <c r="E42" s="158" t="s"/>
      <c r="F42" s="157" t="s">
        <v>271</v>
      </c>
      <c r="G42" s="164" t="n">
        <f aca="false" ca="false" dt2D="false" dtr="false" t="normal">G43</f>
        <v>2600</v>
      </c>
    </row>
    <row hidden="false" ht="0" outlineLevel="0" r="43">
      <c r="A43" s="147" t="s"/>
      <c r="B43" s="24" t="s">
        <v>297</v>
      </c>
      <c r="C43" s="157" t="s">
        <v>299</v>
      </c>
      <c r="D43" s="157" t="n">
        <v>9090020004</v>
      </c>
      <c r="E43" s="158" t="s"/>
      <c r="F43" s="157" t="n">
        <v>800</v>
      </c>
      <c r="G43" s="173" t="n">
        <f aca="false" ca="false" dt2D="false" dtr="false" t="normal">2000+600</f>
        <v>2600</v>
      </c>
    </row>
    <row customHeight="true" hidden="false" ht="51.0701904296875" outlineLevel="0" r="44">
      <c r="A44" s="147" t="s"/>
      <c r="B44" s="174" t="s">
        <v>301</v>
      </c>
      <c r="C44" s="166" t="n"/>
      <c r="D44" s="175" t="s">
        <v>302</v>
      </c>
      <c r="E44" s="176" t="s"/>
      <c r="F44" s="166" t="n"/>
      <c r="G44" s="177" t="n">
        <f aca="false" ca="false" dt2D="false" dtr="false" t="normal">G45+G52</f>
        <v>278894.07</v>
      </c>
    </row>
    <row customHeight="true" hidden="false" ht="16.5" outlineLevel="0" r="45">
      <c r="A45" s="147" t="s"/>
      <c r="B45" s="178" t="s">
        <v>303</v>
      </c>
      <c r="C45" s="179" t="s">
        <v>299</v>
      </c>
      <c r="D45" s="180" t="s">
        <v>302</v>
      </c>
      <c r="E45" s="181" t="s"/>
      <c r="F45" s="166" t="s">
        <v>271</v>
      </c>
      <c r="G45" s="177" t="n">
        <f aca="false" ca="false" dt2D="false" dtr="false" t="normal">G48+G50+G46</f>
        <v>201600</v>
      </c>
    </row>
    <row customHeight="true" hidden="false" ht="84.005859375" outlineLevel="0" r="46">
      <c r="A46" s="147" t="s"/>
      <c r="B46" s="182" t="s">
        <v>304</v>
      </c>
      <c r="C46" s="183" t="s">
        <v>299</v>
      </c>
      <c r="D46" s="184" t="s">
        <v>305</v>
      </c>
      <c r="E46" s="185" t="s"/>
      <c r="F46" s="183" t="s">
        <v>271</v>
      </c>
      <c r="G46" s="186" t="n">
        <f aca="false" ca="false" dt2D="false" dtr="false" t="normal">G47</f>
        <v>69.7</v>
      </c>
    </row>
    <row customHeight="true" hidden="false" ht="41.25" outlineLevel="0" r="47">
      <c r="A47" s="147" t="s"/>
      <c r="B47" s="160" t="s">
        <v>306</v>
      </c>
      <c r="C47" s="183" t="s">
        <v>299</v>
      </c>
      <c r="D47" s="184" t="s">
        <v>305</v>
      </c>
      <c r="E47" s="185" t="s"/>
      <c r="F47" s="183" t="s">
        <v>307</v>
      </c>
      <c r="G47" s="186" t="n">
        <f aca="false" ca="false" dt2D="false" dtr="false" t="normal">69.7</f>
        <v>69.7</v>
      </c>
    </row>
    <row customHeight="true" hidden="false" ht="41.25" outlineLevel="0" r="48">
      <c r="A48" s="147" t="s"/>
      <c r="B48" s="187" t="s">
        <v>308</v>
      </c>
      <c r="C48" s="188" t="s">
        <v>299</v>
      </c>
      <c r="D48" s="189" t="s">
        <v>309</v>
      </c>
      <c r="E48" s="190" t="s"/>
      <c r="F48" s="191" t="s">
        <v>271</v>
      </c>
      <c r="G48" s="186" t="n">
        <f aca="false" ca="false" dt2D="false" dtr="false" t="normal">G49</f>
        <v>100765.15</v>
      </c>
    </row>
    <row customHeight="true" hidden="false" ht="39.755859375" outlineLevel="0" r="49">
      <c r="A49" s="147" t="s"/>
      <c r="B49" s="187" t="s">
        <v>310</v>
      </c>
      <c r="C49" s="188" t="s">
        <v>299</v>
      </c>
      <c r="D49" s="189" t="s">
        <v>309</v>
      </c>
      <c r="E49" s="190" t="s"/>
      <c r="F49" s="191" t="s">
        <v>307</v>
      </c>
      <c r="G49" s="186" t="n">
        <f aca="false" ca="false" dt2D="false" dtr="false" t="normal">100765.15</f>
        <v>100765.15</v>
      </c>
    </row>
    <row customHeight="true" hidden="false" ht="54.75" outlineLevel="0" r="50">
      <c r="A50" s="147" t="s"/>
      <c r="B50" s="187" t="s">
        <v>311</v>
      </c>
      <c r="C50" s="188" t="s">
        <v>299</v>
      </c>
      <c r="D50" s="189" t="s">
        <v>312</v>
      </c>
      <c r="E50" s="190" t="s"/>
      <c r="F50" s="191" t="s">
        <v>271</v>
      </c>
      <c r="G50" s="186" t="n">
        <f aca="false" ca="false" dt2D="false" dtr="false" t="normal">G51</f>
        <v>100765.15</v>
      </c>
    </row>
    <row customHeight="true" hidden="false" ht="40.5" outlineLevel="0" r="51">
      <c r="A51" s="147" t="s"/>
      <c r="B51" s="187" t="s">
        <v>310</v>
      </c>
      <c r="C51" s="188" t="s">
        <v>299</v>
      </c>
      <c r="D51" s="189" t="s">
        <v>312</v>
      </c>
      <c r="E51" s="190" t="s"/>
      <c r="F51" s="191" t="s">
        <v>307</v>
      </c>
      <c r="G51" s="186" t="n">
        <f aca="false" ca="false" dt2D="false" dtr="false" t="normal">100765.15</f>
        <v>100765.15</v>
      </c>
    </row>
    <row customHeight="true" hidden="false" ht="18.7615966796875" outlineLevel="0" r="52">
      <c r="A52" s="147" t="s"/>
      <c r="B52" s="165" t="s">
        <v>313</v>
      </c>
      <c r="C52" s="166" t="s">
        <v>314</v>
      </c>
      <c r="D52" s="192" t="s">
        <v>302</v>
      </c>
      <c r="E52" s="193" t="s"/>
      <c r="F52" s="166" t="s">
        <v>271</v>
      </c>
      <c r="G52" s="194" t="n">
        <f aca="false" ca="false" dt2D="false" dtr="false" t="normal">G53</f>
        <v>77294.0699999998</v>
      </c>
    </row>
    <row customHeight="true" hidden="false" ht="18.7615966796875" outlineLevel="0" r="53">
      <c r="A53" s="147" t="s"/>
      <c r="B53" s="153" t="s">
        <v>315</v>
      </c>
      <c r="C53" s="154" t="s">
        <v>316</v>
      </c>
      <c r="D53" s="195" t="s">
        <v>317</v>
      </c>
      <c r="E53" s="196" t="s"/>
      <c r="F53" s="154" t="s">
        <v>271</v>
      </c>
      <c r="G53" s="197" t="n">
        <f aca="false" ca="false" dt2D="false" dtr="false" t="normal">G54</f>
        <v>77294.0699999998</v>
      </c>
    </row>
    <row hidden="false" ht="0" outlineLevel="0" r="54">
      <c r="A54" s="147" t="s"/>
      <c r="B54" s="198" t="s">
        <v>318</v>
      </c>
      <c r="C54" s="199" t="s">
        <v>319</v>
      </c>
      <c r="D54" s="199" t="s">
        <v>320</v>
      </c>
      <c r="E54" s="200" t="s"/>
      <c r="F54" s="199" t="s">
        <v>321</v>
      </c>
      <c r="G54" s="186" t="n">
        <f aca="false" ca="false" dt2D="false" dtr="false" t="normal">G55</f>
        <v>77294.0699999998</v>
      </c>
    </row>
    <row customHeight="true" hidden="false" ht="41.8651123046875" outlineLevel="0" r="55">
      <c r="A55" s="147" t="s"/>
      <c r="B55" s="187" t="s">
        <v>310</v>
      </c>
      <c r="C55" s="199" t="s">
        <v>319</v>
      </c>
      <c r="D55" s="199" t="s">
        <v>320</v>
      </c>
      <c r="E55" s="200" t="s"/>
      <c r="F55" s="199" t="s">
        <v>322</v>
      </c>
      <c r="G55" s="186" t="n">
        <f aca="false" ca="false" dt2D="false" dtr="false" t="normal">1340959.6+876888.88+631946.52-2772500.93</f>
        <v>77294.0699999998</v>
      </c>
    </row>
    <row hidden="false" ht="0" outlineLevel="0" r="56">
      <c r="A56" s="147" t="s"/>
      <c r="B56" s="165" t="s">
        <v>323</v>
      </c>
      <c r="C56" s="169" t="n"/>
      <c r="D56" s="150" t="s">
        <v>324</v>
      </c>
      <c r="E56" s="151" t="s"/>
      <c r="F56" s="150" t="n"/>
      <c r="G56" s="152" t="n">
        <f aca="false" ca="false" dt2D="false" dtr="false" t="normal">G57</f>
        <v>80578.95</v>
      </c>
    </row>
    <row hidden="false" ht="0" outlineLevel="0" r="57">
      <c r="A57" s="147" t="s"/>
      <c r="B57" s="148" t="s">
        <v>325</v>
      </c>
      <c r="C57" s="150" t="s">
        <v>326</v>
      </c>
      <c r="D57" s="150" t="s">
        <v>324</v>
      </c>
      <c r="E57" s="151" t="s"/>
      <c r="F57" s="150" t="s">
        <v>271</v>
      </c>
      <c r="G57" s="152" t="n">
        <f aca="false" ca="false" dt2D="false" dtr="false" t="normal">G63+G58</f>
        <v>80578.95</v>
      </c>
    </row>
    <row hidden="false" ht="0" outlineLevel="0" r="58">
      <c r="A58" s="147" t="s"/>
      <c r="B58" s="201" t="s">
        <v>327</v>
      </c>
      <c r="C58" s="179" t="s">
        <v>328</v>
      </c>
      <c r="D58" s="175" t="s">
        <v>324</v>
      </c>
      <c r="E58" s="176" t="s"/>
      <c r="F58" s="179" t="s">
        <v>271</v>
      </c>
      <c r="G58" s="202" t="n">
        <f aca="false" ca="false" dt2D="false" dtr="false" t="normal">G59+G61</f>
        <v>31578.95</v>
      </c>
    </row>
    <row hidden="false" ht="0" outlineLevel="0" r="59">
      <c r="A59" s="147" t="s"/>
      <c r="B59" s="203" t="s">
        <v>329</v>
      </c>
      <c r="C59" s="157" t="s">
        <v>328</v>
      </c>
      <c r="D59" s="161" t="s">
        <v>330</v>
      </c>
      <c r="E59" s="162" t="s"/>
      <c r="F59" s="157" t="s">
        <v>271</v>
      </c>
      <c r="G59" s="204" t="n">
        <f aca="false" ca="false" dt2D="false" dtr="false" t="normal">G60</f>
        <v>30000</v>
      </c>
    </row>
    <row hidden="false" ht="0" outlineLevel="0" r="60">
      <c r="A60" s="147" t="s"/>
      <c r="B60" s="203" t="s">
        <v>280</v>
      </c>
      <c r="C60" s="157" t="s">
        <v>328</v>
      </c>
      <c r="D60" s="161" t="s">
        <v>330</v>
      </c>
      <c r="E60" s="162" t="s"/>
      <c r="F60" s="157" t="s">
        <v>307</v>
      </c>
      <c r="G60" s="204" t="n">
        <f aca="false" ca="false" dt2D="false" dtr="false" t="normal">30000</f>
        <v>30000</v>
      </c>
    </row>
    <row hidden="false" ht="0" outlineLevel="0" r="61">
      <c r="A61" s="147" t="s"/>
      <c r="B61" s="203" t="s">
        <v>331</v>
      </c>
      <c r="C61" s="157" t="s">
        <v>328</v>
      </c>
      <c r="D61" s="161" t="s">
        <v>332</v>
      </c>
      <c r="E61" s="162" t="s"/>
      <c r="F61" s="157" t="s">
        <v>271</v>
      </c>
      <c r="G61" s="204" t="n">
        <f aca="false" ca="false" dt2D="false" dtr="false" t="normal">G62</f>
        <v>1578.95</v>
      </c>
    </row>
    <row hidden="false" ht="0" outlineLevel="0" r="62">
      <c r="A62" s="147" t="s"/>
      <c r="B62" s="203" t="s">
        <v>280</v>
      </c>
      <c r="C62" s="157" t="s">
        <v>328</v>
      </c>
      <c r="D62" s="161" t="s">
        <v>332</v>
      </c>
      <c r="E62" s="162" t="s"/>
      <c r="F62" s="157" t="s">
        <v>307</v>
      </c>
      <c r="G62" s="204" t="n">
        <f aca="false" ca="false" dt2D="false" dtr="false" t="normal">1578.95</f>
        <v>1578.95</v>
      </c>
    </row>
    <row hidden="false" ht="0" outlineLevel="0" r="63">
      <c r="A63" s="147" t="s"/>
      <c r="B63" s="205" t="s">
        <v>333</v>
      </c>
      <c r="C63" s="206" t="s">
        <v>334</v>
      </c>
      <c r="D63" s="206" t="s">
        <v>324</v>
      </c>
      <c r="E63" s="207" t="s"/>
      <c r="F63" s="206" t="s">
        <v>271</v>
      </c>
      <c r="G63" s="204" t="n">
        <f aca="false" ca="false" dt2D="false" dtr="false" t="normal">G64</f>
        <v>49000</v>
      </c>
    </row>
    <row hidden="false" ht="0" outlineLevel="0" r="64">
      <c r="A64" s="147" t="s"/>
      <c r="B64" s="208" t="s">
        <v>335</v>
      </c>
      <c r="C64" s="169" t="s">
        <v>334</v>
      </c>
      <c r="D64" s="169" t="s">
        <v>336</v>
      </c>
      <c r="E64" s="209" t="s"/>
      <c r="F64" s="169" t="s">
        <v>271</v>
      </c>
      <c r="G64" s="204" t="n">
        <f aca="false" ca="false" dt2D="false" dtr="false" t="normal">G65</f>
        <v>49000</v>
      </c>
    </row>
    <row hidden="false" ht="0" outlineLevel="0" r="65">
      <c r="A65" s="147" t="s"/>
      <c r="B65" s="208" t="s">
        <v>280</v>
      </c>
      <c r="C65" s="169" t="s">
        <v>334</v>
      </c>
      <c r="D65" s="169" t="s">
        <v>336</v>
      </c>
      <c r="E65" s="209" t="s"/>
      <c r="F65" s="169" t="n">
        <v>200</v>
      </c>
      <c r="G65" s="204" t="n">
        <f aca="false" ca="false" dt2D="false" dtr="false" t="normal">49000</f>
        <v>49000</v>
      </c>
    </row>
    <row hidden="false" ht="0" outlineLevel="0" r="66">
      <c r="A66" s="147" t="s"/>
      <c r="B66" s="148" t="s">
        <v>337</v>
      </c>
      <c r="C66" s="210" t="n"/>
      <c r="D66" s="150" t="s">
        <v>338</v>
      </c>
      <c r="E66" s="151" t="s"/>
      <c r="F66" s="150" t="n"/>
      <c r="G66" s="152" t="n">
        <f aca="false" ca="false" dt2D="false" dtr="false" t="normal">G68</f>
        <v>2589749.89</v>
      </c>
    </row>
    <row hidden="false" ht="0" outlineLevel="0" r="67">
      <c r="A67" s="147" t="s"/>
      <c r="B67" s="148" t="s">
        <v>313</v>
      </c>
      <c r="C67" s="150" t="s">
        <v>314</v>
      </c>
      <c r="D67" s="211" t="s">
        <v>338</v>
      </c>
      <c r="E67" s="212" t="s"/>
      <c r="F67" s="150" t="s">
        <v>271</v>
      </c>
      <c r="G67" s="152" t="n">
        <f aca="false" ca="false" dt2D="false" dtr="false" t="normal">G68</f>
        <v>2589749.89</v>
      </c>
    </row>
    <row hidden="false" ht="0" outlineLevel="0" r="68">
      <c r="A68" s="147" t="s"/>
      <c r="B68" s="213" t="s">
        <v>339</v>
      </c>
      <c r="C68" s="206" t="s">
        <v>340</v>
      </c>
      <c r="D68" s="214" t="s">
        <v>338</v>
      </c>
      <c r="E68" s="215" t="s"/>
      <c r="F68" s="216" t="n"/>
      <c r="G68" s="202" t="n">
        <f aca="false" ca="false" dt2D="false" dtr="false" t="normal">G69</f>
        <v>2589749.89</v>
      </c>
    </row>
    <row hidden="false" ht="0" outlineLevel="0" r="69">
      <c r="A69" s="147" t="s"/>
      <c r="B69" s="208" t="s">
        <v>341</v>
      </c>
      <c r="C69" s="169" t="s">
        <v>340</v>
      </c>
      <c r="D69" s="169" t="s">
        <v>342</v>
      </c>
      <c r="E69" s="209" t="s"/>
      <c r="F69" s="169" t="s">
        <v>271</v>
      </c>
      <c r="G69" s="217" t="n">
        <f aca="false" ca="false" dt2D="false" dtr="false" t="normal">G70</f>
        <v>2589749.89</v>
      </c>
    </row>
    <row hidden="false" ht="0" outlineLevel="0" r="70">
      <c r="A70" s="147" t="s"/>
      <c r="B70" s="208" t="s">
        <v>280</v>
      </c>
      <c r="C70" s="169" t="s">
        <v>340</v>
      </c>
      <c r="D70" s="169" t="s">
        <v>342</v>
      </c>
      <c r="E70" s="209" t="s"/>
      <c r="F70" s="169" t="n">
        <v>200</v>
      </c>
      <c r="G70" s="217" t="n">
        <f aca="false" ca="false" dt2D="false" dtr="false" t="normal">1936000-7000+660749.89</f>
        <v>2589749.89</v>
      </c>
    </row>
    <row hidden="false" ht="0" outlineLevel="0" r="71">
      <c r="A71" s="147" t="s"/>
      <c r="B71" s="148" t="s">
        <v>343</v>
      </c>
      <c r="C71" s="150" t="n"/>
      <c r="D71" s="150" t="s">
        <v>344</v>
      </c>
      <c r="E71" s="151" t="s"/>
      <c r="F71" s="150" t="n"/>
      <c r="G71" s="152" t="n">
        <f aca="false" ca="false" dt2D="false" dtr="false" t="normal">G72</f>
        <v>1222903.63</v>
      </c>
    </row>
    <row hidden="false" ht="0" outlineLevel="0" r="72">
      <c r="A72" s="147" t="s"/>
      <c r="B72" s="148" t="s">
        <v>345</v>
      </c>
      <c r="C72" s="150" t="s">
        <v>346</v>
      </c>
      <c r="D72" s="150" t="s">
        <v>344</v>
      </c>
      <c r="E72" s="151" t="s"/>
      <c r="F72" s="150" t="n"/>
      <c r="G72" s="152" t="n">
        <f aca="false" ca="false" dt2D="false" dtr="false" t="normal">G73</f>
        <v>1222903.63</v>
      </c>
    </row>
    <row hidden="false" ht="0" outlineLevel="0" r="73">
      <c r="A73" s="147" t="s"/>
      <c r="B73" s="205" t="s">
        <v>347</v>
      </c>
      <c r="C73" s="206" t="s">
        <v>348</v>
      </c>
      <c r="D73" s="206" t="s">
        <v>344</v>
      </c>
      <c r="E73" s="207" t="s"/>
      <c r="F73" s="206" t="s">
        <v>271</v>
      </c>
      <c r="G73" s="202" t="n">
        <f aca="false" ca="false" dt2D="false" dtr="false" t="normal">G74+G76+G78+G80+G82+G84</f>
        <v>1222903.63</v>
      </c>
    </row>
    <row hidden="false" ht="0" outlineLevel="0" r="74">
      <c r="A74" s="147" t="s"/>
      <c r="B74" s="24" t="s">
        <v>349</v>
      </c>
      <c r="C74" s="157" t="s">
        <v>348</v>
      </c>
      <c r="D74" s="157" t="s">
        <v>350</v>
      </c>
      <c r="E74" s="158" t="s"/>
      <c r="F74" s="157" t="s">
        <v>271</v>
      </c>
      <c r="G74" s="159" t="n">
        <f aca="false" ca="false" dt2D="false" dtr="false" t="normal">G75</f>
        <v>483365.07</v>
      </c>
    </row>
    <row hidden="false" ht="0" outlineLevel="0" r="75">
      <c r="A75" s="147" t="s"/>
      <c r="B75" s="24" t="s">
        <v>280</v>
      </c>
      <c r="C75" s="157" t="s">
        <v>348</v>
      </c>
      <c r="D75" s="157" t="s">
        <v>350</v>
      </c>
      <c r="E75" s="158" t="s"/>
      <c r="F75" s="157" t="n">
        <v>200</v>
      </c>
      <c r="G75" s="159" t="n">
        <f aca="false" ca="false" dt2D="false" dtr="false" t="normal">542000+151365.07-151000-59000</f>
        <v>483365.07</v>
      </c>
    </row>
    <row hidden="false" ht="0" outlineLevel="0" r="76">
      <c r="A76" s="147" t="s"/>
      <c r="B76" s="208" t="s">
        <v>351</v>
      </c>
      <c r="C76" s="169" t="s">
        <v>348</v>
      </c>
      <c r="D76" s="169" t="s">
        <v>352</v>
      </c>
      <c r="E76" s="209" t="s"/>
      <c r="F76" s="169" t="s">
        <v>271</v>
      </c>
      <c r="G76" s="217" t="n">
        <f aca="false" ca="false" dt2D="false" dtr="false" t="normal">G77</f>
        <v>60000</v>
      </c>
    </row>
    <row hidden="false" ht="0" outlineLevel="0" r="77">
      <c r="A77" s="147" t="s"/>
      <c r="B77" s="208" t="s">
        <v>280</v>
      </c>
      <c r="C77" s="169" t="s">
        <v>348</v>
      </c>
      <c r="D77" s="169" t="s">
        <v>352</v>
      </c>
      <c r="E77" s="209" t="s"/>
      <c r="F77" s="169" t="n">
        <v>200</v>
      </c>
      <c r="G77" s="217" t="n">
        <f aca="false" ca="false" dt2D="false" dtr="false" t="normal">60000</f>
        <v>60000</v>
      </c>
    </row>
    <row hidden="false" ht="0" outlineLevel="0" r="78">
      <c r="A78" s="147" t="s"/>
      <c r="B78" s="208" t="s">
        <v>353</v>
      </c>
      <c r="C78" s="169" t="s">
        <v>348</v>
      </c>
      <c r="D78" s="169" t="s">
        <v>354</v>
      </c>
      <c r="E78" s="209" t="s"/>
      <c r="F78" s="169" t="s">
        <v>271</v>
      </c>
      <c r="G78" s="217" t="n">
        <f aca="false" ca="false" dt2D="false" dtr="false" t="normal">G79</f>
        <v>34000</v>
      </c>
    </row>
    <row hidden="false" ht="0" outlineLevel="0" r="79">
      <c r="A79" s="147" t="s"/>
      <c r="B79" s="208" t="s">
        <v>280</v>
      </c>
      <c r="C79" s="169" t="s">
        <v>348</v>
      </c>
      <c r="D79" s="169" t="s">
        <v>354</v>
      </c>
      <c r="E79" s="209" t="s"/>
      <c r="F79" s="169" t="n">
        <v>200</v>
      </c>
      <c r="G79" s="217" t="n">
        <f aca="false" ca="false" dt2D="false" dtr="false" t="normal">34000</f>
        <v>34000</v>
      </c>
    </row>
    <row hidden="false" ht="0" outlineLevel="0" r="80">
      <c r="A80" s="147" t="s"/>
      <c r="B80" s="208" t="s">
        <v>355</v>
      </c>
      <c r="C80" s="169" t="s">
        <v>348</v>
      </c>
      <c r="D80" s="169" t="s">
        <v>356</v>
      </c>
      <c r="E80" s="209" t="s"/>
      <c r="F80" s="169" t="s">
        <v>271</v>
      </c>
      <c r="G80" s="217" t="n">
        <f aca="false" ca="false" dt2D="false" dtr="false" t="normal">G81</f>
        <v>419000</v>
      </c>
    </row>
    <row hidden="false" ht="0" outlineLevel="0" r="81">
      <c r="A81" s="147" t="s"/>
      <c r="B81" s="208" t="s">
        <v>280</v>
      </c>
      <c r="C81" s="169" t="s">
        <v>348</v>
      </c>
      <c r="D81" s="169" t="s">
        <v>356</v>
      </c>
      <c r="E81" s="209" t="s"/>
      <c r="F81" s="169" t="n">
        <v>200</v>
      </c>
      <c r="G81" s="217" t="n">
        <f aca="false" ca="false" dt2D="false" dtr="false" t="normal">18000+151000+10000+240000</f>
        <v>419000</v>
      </c>
    </row>
    <row hidden="false" ht="0" outlineLevel="0" r="82">
      <c r="A82" s="147" t="s"/>
      <c r="B82" s="24" t="s">
        <v>357</v>
      </c>
      <c r="C82" s="157" t="s">
        <v>348</v>
      </c>
      <c r="D82" s="161" t="s">
        <v>358</v>
      </c>
      <c r="E82" s="162" t="s"/>
      <c r="F82" s="157" t="s">
        <v>271</v>
      </c>
      <c r="G82" s="159" t="n">
        <f aca="false" ca="false" dt2D="false" dtr="false" t="normal">G83</f>
        <v>204060.81</v>
      </c>
    </row>
    <row hidden="false" ht="0" outlineLevel="0" r="83">
      <c r="A83" s="147" t="s"/>
      <c r="B83" s="24" t="s">
        <v>280</v>
      </c>
      <c r="C83" s="157" t="s">
        <v>348</v>
      </c>
      <c r="D83" s="161" t="s">
        <v>358</v>
      </c>
      <c r="E83" s="162" t="s"/>
      <c r="F83" s="157" t="s">
        <v>307</v>
      </c>
      <c r="G83" s="159" t="n">
        <f aca="false" ca="false" dt2D="false" dtr="false" t="normal">204060.81</f>
        <v>204060.81</v>
      </c>
    </row>
    <row hidden="false" ht="0" outlineLevel="0" r="84">
      <c r="A84" s="147" t="s"/>
      <c r="B84" s="24" t="s">
        <v>359</v>
      </c>
      <c r="C84" s="157" t="s">
        <v>348</v>
      </c>
      <c r="D84" s="161" t="s">
        <v>360</v>
      </c>
      <c r="E84" s="162" t="s"/>
      <c r="F84" s="157" t="s">
        <v>271</v>
      </c>
      <c r="G84" s="218" t="n">
        <f aca="false" ca="false" dt2D="false" dtr="false" t="normal">G85</f>
        <v>22477.75</v>
      </c>
    </row>
    <row hidden="false" ht="0" outlineLevel="0" r="85">
      <c r="A85" s="147" t="s"/>
      <c r="B85" s="24" t="s">
        <v>280</v>
      </c>
      <c r="C85" s="157" t="s">
        <v>348</v>
      </c>
      <c r="D85" s="219" t="s">
        <v>360</v>
      </c>
      <c r="E85" s="220" t="s"/>
      <c r="F85" s="157" t="s">
        <v>307</v>
      </c>
      <c r="G85" s="218" t="n">
        <f aca="false" ca="false" dt2D="false" dtr="false" t="normal">22477.75</f>
        <v>22477.75</v>
      </c>
    </row>
    <row hidden="false" ht="0" outlineLevel="0" r="86">
      <c r="A86" s="147" t="s"/>
      <c r="B86" s="221" t="s">
        <v>361</v>
      </c>
      <c r="C86" s="191" t="n"/>
      <c r="D86" s="222" t="s">
        <v>362</v>
      </c>
      <c r="E86" s="223" t="s"/>
      <c r="F86" s="191" t="n"/>
      <c r="G86" s="224" t="n">
        <f aca="false" ca="false" dt2D="false" dtr="false" t="normal">G87+G97</f>
        <v>702000</v>
      </c>
    </row>
    <row hidden="false" ht="0" outlineLevel="0" r="87">
      <c r="A87" s="147" t="s"/>
      <c r="B87" s="148" t="s">
        <v>313</v>
      </c>
      <c r="C87" s="150" t="s">
        <v>314</v>
      </c>
      <c r="D87" s="211" t="s">
        <v>362</v>
      </c>
      <c r="E87" s="212" t="s"/>
      <c r="F87" s="150" t="s">
        <v>271</v>
      </c>
      <c r="G87" s="225" t="n">
        <f aca="false" ca="false" dt2D="false" dtr="false" t="normal">G88</f>
        <v>575200</v>
      </c>
    </row>
    <row hidden="false" ht="0" outlineLevel="0" r="88">
      <c r="A88" s="147" t="s"/>
      <c r="B88" s="213" t="s">
        <v>363</v>
      </c>
      <c r="C88" s="206" t="s">
        <v>364</v>
      </c>
      <c r="D88" s="226" t="s">
        <v>365</v>
      </c>
      <c r="E88" s="227" t="s"/>
      <c r="F88" s="206" t="s">
        <v>366</v>
      </c>
      <c r="G88" s="225" t="n">
        <f aca="false" ca="false" dt2D="false" dtr="false" t="normal">G89+G91+G93+G95</f>
        <v>575200</v>
      </c>
    </row>
    <row hidden="false" ht="0" outlineLevel="0" r="89">
      <c r="A89" s="147" t="s"/>
      <c r="B89" s="228" t="s">
        <v>367</v>
      </c>
      <c r="C89" s="229" t="s">
        <v>368</v>
      </c>
      <c r="D89" s="191" t="s">
        <v>369</v>
      </c>
      <c r="E89" s="230" t="s"/>
      <c r="F89" s="191" t="s">
        <v>271</v>
      </c>
      <c r="G89" s="231" t="n">
        <f aca="false" ca="false" dt2D="false" dtr="false" t="normal">G90</f>
        <v>341200</v>
      </c>
    </row>
    <row hidden="false" ht="0" outlineLevel="0" r="90">
      <c r="A90" s="147" t="s"/>
      <c r="B90" s="232" t="s">
        <v>306</v>
      </c>
      <c r="C90" s="229" t="s">
        <v>368</v>
      </c>
      <c r="D90" s="191" t="s">
        <v>369</v>
      </c>
      <c r="E90" s="230" t="s"/>
      <c r="F90" s="191" t="s">
        <v>307</v>
      </c>
      <c r="G90" s="231" t="n">
        <f aca="false" ca="false" dt2D="false" dtr="false" t="normal">341200</f>
        <v>341200</v>
      </c>
    </row>
    <row hidden="false" ht="0" outlineLevel="0" r="91">
      <c r="A91" s="147" t="s"/>
      <c r="B91" s="232" t="s">
        <v>370</v>
      </c>
      <c r="C91" s="229" t="s">
        <v>368</v>
      </c>
      <c r="D91" s="191" t="s">
        <v>371</v>
      </c>
      <c r="E91" s="230" t="s"/>
      <c r="F91" s="191" t="s">
        <v>271</v>
      </c>
      <c r="G91" s="231" t="n">
        <f aca="false" ca="false" dt2D="false" dtr="false" t="normal">G92</f>
        <v>20000</v>
      </c>
    </row>
    <row hidden="false" ht="0" outlineLevel="0" r="92">
      <c r="A92" s="147" t="s"/>
      <c r="B92" s="232" t="s">
        <v>306</v>
      </c>
      <c r="C92" s="229" t="s">
        <v>368</v>
      </c>
      <c r="D92" s="191" t="s">
        <v>371</v>
      </c>
      <c r="E92" s="230" t="s"/>
      <c r="F92" s="191" t="s">
        <v>307</v>
      </c>
      <c r="G92" s="231" t="n">
        <f aca="false" ca="false" dt2D="false" dtr="false" t="normal">20000</f>
        <v>20000</v>
      </c>
    </row>
    <row hidden="false" ht="0" outlineLevel="0" r="93">
      <c r="A93" s="147" t="s"/>
      <c r="B93" s="228" t="s">
        <v>372</v>
      </c>
      <c r="C93" s="229" t="s">
        <v>368</v>
      </c>
      <c r="D93" s="233" t="s">
        <v>373</v>
      </c>
      <c r="E93" s="234" t="s"/>
      <c r="F93" s="229" t="s">
        <v>271</v>
      </c>
      <c r="G93" s="231" t="n">
        <f aca="false" ca="false" dt2D="false" dtr="false" t="normal">G94</f>
        <v>200000</v>
      </c>
    </row>
    <row hidden="false" ht="0" outlineLevel="0" r="94">
      <c r="A94" s="147" t="s"/>
      <c r="B94" s="232" t="s">
        <v>306</v>
      </c>
      <c r="C94" s="229" t="s">
        <v>368</v>
      </c>
      <c r="D94" s="233" t="s">
        <v>373</v>
      </c>
      <c r="E94" s="234" t="s"/>
      <c r="F94" s="229" t="s">
        <v>307</v>
      </c>
      <c r="G94" s="231" t="n">
        <f aca="false" ca="false" dt2D="false" dtr="false" t="normal">200000</f>
        <v>200000</v>
      </c>
    </row>
    <row hidden="false" ht="0" outlineLevel="0" r="95">
      <c r="A95" s="147" t="s"/>
      <c r="B95" s="228" t="s">
        <v>374</v>
      </c>
      <c r="C95" s="229" t="s">
        <v>368</v>
      </c>
      <c r="D95" s="233" t="s">
        <v>375</v>
      </c>
      <c r="E95" s="234" t="s"/>
      <c r="F95" s="229" t="s">
        <v>271</v>
      </c>
      <c r="G95" s="231" t="n">
        <f aca="false" ca="false" dt2D="false" dtr="false" t="normal">G96</f>
        <v>14000</v>
      </c>
    </row>
    <row hidden="false" ht="0" outlineLevel="0" r="96">
      <c r="A96" s="147" t="s"/>
      <c r="B96" s="232" t="s">
        <v>306</v>
      </c>
      <c r="C96" s="229" t="s">
        <v>368</v>
      </c>
      <c r="D96" s="233" t="s">
        <v>375</v>
      </c>
      <c r="E96" s="234" t="s"/>
      <c r="F96" s="229" t="s">
        <v>307</v>
      </c>
      <c r="G96" s="231" t="n">
        <f aca="false" ca="false" dt2D="false" dtr="false" t="normal">14000</f>
        <v>14000</v>
      </c>
    </row>
    <row customHeight="true" hidden="false" ht="17.39599609375" outlineLevel="0" r="97">
      <c r="A97" s="147" t="s"/>
      <c r="B97" s="148" t="s">
        <v>345</v>
      </c>
      <c r="C97" s="150" t="s">
        <v>346</v>
      </c>
      <c r="D97" s="150" t="s">
        <v>362</v>
      </c>
      <c r="E97" s="151" t="s"/>
      <c r="F97" s="191" t="n"/>
      <c r="G97" s="225" t="n">
        <f aca="false" ca="false" dt2D="false" dtr="false" t="normal">G98</f>
        <v>126800</v>
      </c>
    </row>
    <row customHeight="true" hidden="false" ht="15.75" outlineLevel="0" r="98">
      <c r="A98" s="147" t="s"/>
      <c r="B98" s="235" t="s">
        <v>376</v>
      </c>
      <c r="C98" s="179" t="s">
        <v>377</v>
      </c>
      <c r="D98" s="195" t="s">
        <v>365</v>
      </c>
      <c r="E98" s="196" t="s"/>
      <c r="F98" s="179" t="s">
        <v>378</v>
      </c>
      <c r="G98" s="225" t="n">
        <f aca="false" ca="false" dt2D="false" dtr="false" t="normal">G99+G101+G103+G105</f>
        <v>126800</v>
      </c>
    </row>
    <row hidden="false" ht="0" outlineLevel="0" r="99">
      <c r="A99" s="147" t="s"/>
      <c r="B99" s="232" t="s">
        <v>379</v>
      </c>
      <c r="C99" s="191" t="s">
        <v>348</v>
      </c>
      <c r="D99" s="161" t="s">
        <v>380</v>
      </c>
      <c r="E99" s="162" t="s"/>
      <c r="F99" s="191" t="s">
        <v>271</v>
      </c>
      <c r="G99" s="218" t="n">
        <f aca="false" ca="false" dt2D="false" dtr="false" t="normal">G100</f>
        <v>0</v>
      </c>
    </row>
    <row hidden="false" ht="0" outlineLevel="0" r="100">
      <c r="A100" s="147" t="s"/>
      <c r="B100" s="232" t="s">
        <v>306</v>
      </c>
      <c r="C100" s="191" t="s">
        <v>348</v>
      </c>
      <c r="D100" s="161" t="s">
        <v>380</v>
      </c>
      <c r="E100" s="162" t="s"/>
      <c r="F100" s="191" t="s">
        <v>307</v>
      </c>
      <c r="G100" s="236" t="n">
        <f aca="false" ca="false" dt2D="false" dtr="false" t="normal">98000-40000-58000</f>
        <v>0</v>
      </c>
    </row>
    <row hidden="false" ht="0" outlineLevel="0" r="101">
      <c r="A101" s="147" t="s"/>
      <c r="B101" s="232" t="s">
        <v>381</v>
      </c>
      <c r="C101" s="191" t="s">
        <v>348</v>
      </c>
      <c r="D101" s="161" t="s">
        <v>382</v>
      </c>
      <c r="E101" s="162" t="s"/>
      <c r="F101" s="191" t="s">
        <v>271</v>
      </c>
      <c r="G101" s="237" t="n">
        <f aca="false" ca="false" dt2D="false" dtr="false" t="normal">G102</f>
        <v>28800</v>
      </c>
    </row>
    <row hidden="false" ht="0" outlineLevel="0" r="102">
      <c r="A102" s="147" t="s"/>
      <c r="B102" s="232" t="s">
        <v>306</v>
      </c>
      <c r="C102" s="191" t="s">
        <v>348</v>
      </c>
      <c r="D102" s="161" t="s">
        <v>382</v>
      </c>
      <c r="E102" s="162" t="s"/>
      <c r="F102" s="191" t="s">
        <v>307</v>
      </c>
      <c r="G102" s="237" t="n">
        <f aca="false" ca="false" dt2D="false" dtr="false" t="normal">28800</f>
        <v>28800</v>
      </c>
    </row>
    <row hidden="false" ht="0" outlineLevel="0" r="103">
      <c r="A103" s="147" t="s"/>
      <c r="B103" s="232" t="s">
        <v>383</v>
      </c>
      <c r="C103" s="191" t="s">
        <v>348</v>
      </c>
      <c r="D103" s="161" t="s">
        <v>384</v>
      </c>
      <c r="E103" s="162" t="s"/>
      <c r="F103" s="191" t="s">
        <v>271</v>
      </c>
      <c r="G103" s="237" t="n">
        <f aca="false" ca="false" dt2D="false" dtr="false" t="normal">G104</f>
        <v>92000</v>
      </c>
    </row>
    <row hidden="false" ht="0" outlineLevel="0" r="104">
      <c r="A104" s="147" t="s"/>
      <c r="B104" s="232" t="s">
        <v>306</v>
      </c>
      <c r="C104" s="191" t="s">
        <v>348</v>
      </c>
      <c r="D104" s="161" t="s">
        <v>384</v>
      </c>
      <c r="E104" s="162" t="s"/>
      <c r="F104" s="191" t="s">
        <v>307</v>
      </c>
      <c r="G104" s="237" t="n">
        <f aca="false" ca="false" dt2D="false" dtr="false" t="normal">92000</f>
        <v>92000</v>
      </c>
    </row>
    <row hidden="false" ht="0" outlineLevel="0" r="105">
      <c r="A105" s="147" t="s"/>
      <c r="B105" s="232" t="s">
        <v>385</v>
      </c>
      <c r="C105" s="191" t="s">
        <v>348</v>
      </c>
      <c r="D105" s="157" t="s">
        <v>386</v>
      </c>
      <c r="E105" s="158" t="s"/>
      <c r="F105" s="199" t="s">
        <v>321</v>
      </c>
      <c r="G105" s="237" t="n">
        <f aca="false" ca="false" dt2D="false" dtr="false" t="normal">G106</f>
        <v>6000</v>
      </c>
    </row>
    <row hidden="false" ht="0" outlineLevel="0" r="106">
      <c r="A106" s="147" t="s"/>
      <c r="B106" s="232" t="s">
        <v>306</v>
      </c>
      <c r="C106" s="191" t="s">
        <v>348</v>
      </c>
      <c r="D106" s="157" t="s">
        <v>386</v>
      </c>
      <c r="E106" s="158" t="s"/>
      <c r="F106" s="199" t="s">
        <v>322</v>
      </c>
      <c r="G106" s="237" t="n">
        <f aca="false" ca="false" dt2D="false" dtr="false" t="normal">6000</f>
        <v>6000</v>
      </c>
    </row>
    <row hidden="false" ht="0" outlineLevel="0" r="107">
      <c r="A107" s="147" t="s"/>
      <c r="B107" s="148" t="s">
        <v>387</v>
      </c>
      <c r="C107" s="150" t="n"/>
      <c r="D107" s="150" t="s">
        <v>388</v>
      </c>
      <c r="E107" s="151" t="s"/>
      <c r="F107" s="150" t="n"/>
      <c r="G107" s="224" t="n">
        <f aca="false" ca="false" dt2D="false" dtr="false" t="normal">G108</f>
        <v>0</v>
      </c>
    </row>
    <row hidden="false" ht="0" outlineLevel="0" r="108">
      <c r="A108" s="147" t="s"/>
      <c r="B108" s="148" t="s">
        <v>389</v>
      </c>
      <c r="C108" s="150" t="s">
        <v>390</v>
      </c>
      <c r="D108" s="150" t="s">
        <v>388</v>
      </c>
      <c r="E108" s="151" t="s"/>
      <c r="F108" s="150" t="s">
        <v>271</v>
      </c>
      <c r="G108" s="224" t="n">
        <f aca="false" ca="false" dt2D="false" dtr="false" t="normal">G109</f>
        <v>0</v>
      </c>
    </row>
    <row hidden="false" ht="0" outlineLevel="0" r="109">
      <c r="A109" s="147" t="s"/>
      <c r="B109" s="205" t="s">
        <v>391</v>
      </c>
      <c r="C109" s="206" t="s">
        <v>392</v>
      </c>
      <c r="D109" s="206" t="s">
        <v>388</v>
      </c>
      <c r="E109" s="207" t="s"/>
      <c r="F109" s="206" t="s">
        <v>271</v>
      </c>
      <c r="G109" s="225" t="n">
        <f aca="false" ca="false" dt2D="false" dtr="false" t="normal">G110</f>
        <v>0</v>
      </c>
    </row>
    <row hidden="false" ht="0" outlineLevel="0" r="110">
      <c r="A110" s="147" t="s"/>
      <c r="B110" s="208" t="s">
        <v>393</v>
      </c>
      <c r="C110" s="169" t="s">
        <v>392</v>
      </c>
      <c r="D110" s="169" t="s">
        <v>394</v>
      </c>
      <c r="E110" s="209" t="s"/>
      <c r="F110" s="169" t="s">
        <v>271</v>
      </c>
      <c r="G110" s="238" t="n">
        <f aca="false" ca="false" dt2D="false" dtr="false" t="normal">G111</f>
        <v>0</v>
      </c>
    </row>
    <row hidden="false" ht="0" outlineLevel="0" r="111">
      <c r="A111" s="147" t="s"/>
      <c r="B111" s="208" t="s">
        <v>280</v>
      </c>
      <c r="C111" s="169" t="s">
        <v>392</v>
      </c>
      <c r="D111" s="169" t="s">
        <v>394</v>
      </c>
      <c r="E111" s="209" t="s"/>
      <c r="F111" s="169" t="n">
        <v>200</v>
      </c>
      <c r="G111" s="238" t="n">
        <f aca="false" ca="false" dt2D="false" dtr="false" t="normal">7000-7000</f>
        <v>0</v>
      </c>
    </row>
    <row hidden="false" ht="0" outlineLevel="0" r="112">
      <c r="A112" s="147" t="s"/>
      <c r="B112" s="148" t="s">
        <v>395</v>
      </c>
      <c r="C112" s="239" t="n"/>
      <c r="D112" s="150" t="s">
        <v>396</v>
      </c>
      <c r="E112" s="151" t="s"/>
      <c r="F112" s="150" t="s">
        <v>271</v>
      </c>
      <c r="G112" s="152" t="n">
        <f aca="false" ca="false" dt2D="false" dtr="false" t="normal">G113</f>
        <v>178479.84</v>
      </c>
    </row>
    <row hidden="false" ht="0" outlineLevel="0" r="113">
      <c r="A113" s="147" t="s"/>
      <c r="B113" s="148" t="s">
        <v>397</v>
      </c>
      <c r="C113" s="150" t="n">
        <v>1000</v>
      </c>
      <c r="D113" s="150" t="s">
        <v>396</v>
      </c>
      <c r="E113" s="151" t="s"/>
      <c r="F113" s="150" t="s">
        <v>271</v>
      </c>
      <c r="G113" s="152" t="n">
        <f aca="false" ca="false" dt2D="false" dtr="false" t="normal">G114+G117</f>
        <v>178479.84</v>
      </c>
    </row>
    <row hidden="false" ht="0" outlineLevel="0" r="114">
      <c r="A114" s="147" t="s"/>
      <c r="B114" s="205" t="s">
        <v>398</v>
      </c>
      <c r="C114" s="206" t="n">
        <v>1001</v>
      </c>
      <c r="D114" s="206" t="s">
        <v>396</v>
      </c>
      <c r="E114" s="207" t="s"/>
      <c r="F114" s="206" t="s">
        <v>271</v>
      </c>
      <c r="G114" s="202" t="n">
        <f aca="false" ca="false" dt2D="false" dtr="false" t="normal">G115</f>
        <v>166479.84</v>
      </c>
    </row>
    <row hidden="false" ht="0" outlineLevel="0" r="115">
      <c r="A115" s="147" t="s"/>
      <c r="B115" s="208" t="s">
        <v>399</v>
      </c>
      <c r="C115" s="169" t="n">
        <v>1001</v>
      </c>
      <c r="D115" s="169" t="s">
        <v>400</v>
      </c>
      <c r="E115" s="209" t="s"/>
      <c r="F115" s="169" t="s">
        <v>271</v>
      </c>
      <c r="G115" s="217" t="n">
        <f aca="false" ca="false" dt2D="false" dtr="false" t="normal">G116</f>
        <v>166479.84</v>
      </c>
    </row>
    <row hidden="false" ht="0" outlineLevel="0" r="116">
      <c r="A116" s="147" t="s"/>
      <c r="B116" s="240" t="s">
        <v>401</v>
      </c>
      <c r="C116" s="169" t="n">
        <v>1001</v>
      </c>
      <c r="D116" s="169" t="s">
        <v>400</v>
      </c>
      <c r="E116" s="209" t="s"/>
      <c r="F116" s="169" t="n">
        <v>300</v>
      </c>
      <c r="G116" s="159" t="n">
        <f aca="false" ca="false" dt2D="false" dtr="false" t="normal">163651.92+2827.92</f>
        <v>166479.84</v>
      </c>
    </row>
    <row hidden="false" ht="0" outlineLevel="0" r="117">
      <c r="A117" s="147" t="s"/>
      <c r="B117" s="241" t="s">
        <v>402</v>
      </c>
      <c r="C117" s="242" t="n">
        <v>1006</v>
      </c>
      <c r="D117" s="242" t="s">
        <v>403</v>
      </c>
      <c r="E117" s="243" t="s"/>
      <c r="F117" s="242" t="s">
        <v>271</v>
      </c>
      <c r="G117" s="225" t="n">
        <f aca="false" ca="false" dt2D="false" dtr="false" t="normal">G118</f>
        <v>12000</v>
      </c>
    </row>
    <row hidden="false" ht="0" outlineLevel="0" r="118">
      <c r="A118" s="147" t="s"/>
      <c r="B118" s="240" t="s">
        <v>404</v>
      </c>
      <c r="C118" s="244" t="n">
        <v>1006</v>
      </c>
      <c r="D118" s="244" t="s">
        <v>405</v>
      </c>
      <c r="E118" s="245" t="s"/>
      <c r="F118" s="244" t="s">
        <v>271</v>
      </c>
      <c r="G118" s="238" t="n">
        <f aca="false" ca="false" dt2D="false" dtr="false" t="normal">G119</f>
        <v>12000</v>
      </c>
    </row>
    <row hidden="false" ht="0" outlineLevel="0" r="119">
      <c r="A119" s="147" t="s"/>
      <c r="B119" s="240" t="s">
        <v>401</v>
      </c>
      <c r="C119" s="244" t="n">
        <v>1006</v>
      </c>
      <c r="D119" s="244" t="s">
        <v>405</v>
      </c>
      <c r="E119" s="245" t="s"/>
      <c r="F119" s="244" t="n">
        <v>300</v>
      </c>
      <c r="G119" s="238" t="n">
        <f aca="false" ca="false" dt2D="false" dtr="false" t="normal">16000-4000</f>
        <v>12000</v>
      </c>
    </row>
    <row customHeight="true" hidden="false" ht="43.83349609375" outlineLevel="0" r="120">
      <c r="A120" s="147" t="s"/>
      <c r="B120" s="69" t="s">
        <v>406</v>
      </c>
      <c r="C120" s="166" t="n"/>
      <c r="D120" s="166" t="n">
        <v>9000000000</v>
      </c>
      <c r="E120" s="167" t="s"/>
      <c r="F120" s="166" t="s">
        <v>271</v>
      </c>
      <c r="G120" s="152" t="n">
        <f aca="false" ca="false" dt2D="false" dtr="false" t="normal">G121</f>
        <v>18000</v>
      </c>
    </row>
    <row customHeight="true" hidden="false" ht="17.58349609375" outlineLevel="0" r="121">
      <c r="A121" s="147" t="s"/>
      <c r="B121" s="69" t="s">
        <v>407</v>
      </c>
      <c r="C121" s="210" t="n"/>
      <c r="D121" s="166" t="n">
        <v>9090000000</v>
      </c>
      <c r="E121" s="167" t="s"/>
      <c r="F121" s="166" t="s">
        <v>408</v>
      </c>
      <c r="G121" s="152" t="n">
        <f aca="false" ca="false" dt2D="false" dtr="false" t="normal">G122</f>
        <v>18000</v>
      </c>
    </row>
    <row hidden="false" ht="0" outlineLevel="0" r="122">
      <c r="A122" s="147" t="s"/>
      <c r="B122" s="241" t="s">
        <v>409</v>
      </c>
      <c r="C122" s="246" t="n">
        <v>1006</v>
      </c>
      <c r="D122" s="154" t="n">
        <v>9090000000</v>
      </c>
      <c r="E122" s="155" t="s"/>
      <c r="F122" s="154" t="s">
        <v>366</v>
      </c>
      <c r="G122" s="202" t="n">
        <f aca="false" ca="false" dt2D="false" dtr="false" t="normal">G123</f>
        <v>18000</v>
      </c>
    </row>
    <row hidden="false" ht="0" outlineLevel="0" r="123">
      <c r="A123" s="147" t="s"/>
      <c r="B123" s="247" t="s">
        <v>410</v>
      </c>
      <c r="C123" s="248" t="n">
        <v>1006</v>
      </c>
      <c r="D123" s="157" t="n">
        <v>9090020001</v>
      </c>
      <c r="E123" s="158" t="s"/>
      <c r="F123" s="157" t="s">
        <v>271</v>
      </c>
      <c r="G123" s="249" t="n">
        <f aca="false" ca="false" dt2D="false" dtr="false" t="normal">G124</f>
        <v>18000</v>
      </c>
    </row>
    <row hidden="false" ht="0" outlineLevel="0" r="124">
      <c r="A124" s="147" t="s"/>
      <c r="B124" s="240" t="s">
        <v>401</v>
      </c>
      <c r="C124" s="244" t="n">
        <v>1006</v>
      </c>
      <c r="D124" s="244" t="s">
        <v>411</v>
      </c>
      <c r="E124" s="245" t="s"/>
      <c r="F124" s="244" t="n">
        <v>300</v>
      </c>
      <c r="G124" s="249" t="n">
        <f aca="false" ca="false" dt2D="false" dtr="false" t="normal">18000</f>
        <v>18000</v>
      </c>
    </row>
    <row hidden="false" ht="0" outlineLevel="0" r="125">
      <c r="A125" s="250" t="s"/>
      <c r="B125" s="251" t="s">
        <v>412</v>
      </c>
      <c r="C125" s="251" t="n"/>
      <c r="D125" s="251" t="n"/>
      <c r="E125" s="252" t="s"/>
      <c r="F125" s="251" t="n"/>
      <c r="G125" s="152" t="n">
        <f aca="false" ca="false" dt2D="false" dtr="false" t="normal">G17+G36+G120</f>
        <v>8067689.79</v>
      </c>
    </row>
    <row customHeight="true" hidden="true" ht="20.25" outlineLevel="0" r="126">
      <c r="A126" s="253" t="n"/>
    </row>
    <row hidden="true" ht="16.5" outlineLevel="0" r="127">
      <c r="A127" s="254" t="n"/>
    </row>
    <row hidden="true" ht="15" outlineLevel="0" r="128"/>
    <row hidden="true" ht="15" outlineLevel="0" r="129"/>
    <row hidden="true" ht="15" outlineLevel="0" r="130">
      <c r="A130" s="255" t="n"/>
    </row>
    <row outlineLevel="0" r="131">
      <c r="A131" s="256" t="n"/>
    </row>
  </sheetData>
  <mergeCells count="123">
    <mergeCell ref="A4:G4"/>
    <mergeCell ref="A5:G5"/>
    <mergeCell ref="A6:G6"/>
    <mergeCell ref="B7:G7"/>
    <mergeCell ref="B8:G8"/>
    <mergeCell ref="D2:G2"/>
    <mergeCell ref="A11:G12"/>
    <mergeCell ref="A14:A15"/>
    <mergeCell ref="B16:G16"/>
    <mergeCell ref="G14:G15"/>
    <mergeCell ref="B14:B15"/>
    <mergeCell ref="C14:F14"/>
    <mergeCell ref="D15:E1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16:E116"/>
    <mergeCell ref="D115:E115"/>
    <mergeCell ref="D114:E114"/>
    <mergeCell ref="D113:E113"/>
    <mergeCell ref="D112:E112"/>
    <mergeCell ref="D111:E111"/>
    <mergeCell ref="D110:E110"/>
    <mergeCell ref="D109:E109"/>
    <mergeCell ref="D108:E108"/>
    <mergeCell ref="D107:E107"/>
    <mergeCell ref="D106:E106"/>
    <mergeCell ref="D105:E105"/>
    <mergeCell ref="D104:E104"/>
    <mergeCell ref="A16:A125"/>
    <mergeCell ref="D103:E103"/>
    <mergeCell ref="D125:E125"/>
    <mergeCell ref="D124:E124"/>
    <mergeCell ref="D123:E123"/>
    <mergeCell ref="D122:E122"/>
    <mergeCell ref="D121:E121"/>
    <mergeCell ref="D120:E120"/>
    <mergeCell ref="D119:E119"/>
    <mergeCell ref="D118:E118"/>
    <mergeCell ref="D117:E117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4"/>
  <rowBreaks count="3" manualBreakCount="3">
    <brk id="22" man="true" max="16383"/>
    <brk id="65" man="true" max="16383"/>
    <brk id="107" man="true" max="16383"/>
  </rowBreaks>
</worksheet>
</file>

<file path=xl/worksheets/sheet1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88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5.85546881277651"/>
    <col customWidth="true" hidden="false" max="2" min="2" outlineLevel="0" width="38.7109388097163"/>
    <col customWidth="true" hidden="false" max="3" min="3" outlineLevel="0" width="4.92361013488127"/>
    <col customWidth="true" hidden="false" max="4" min="4" outlineLevel="0" width="1.77383598019199"/>
    <col customWidth="true" hidden="false" max="6" min="5" outlineLevel="0" width="7.14505983154093"/>
    <col customWidth="true" hidden="false" max="7" min="7" outlineLevel="0" width="4.31366725722581"/>
    <col customWidth="true" hidden="false" max="8" min="8" outlineLevel="0" width="1.77383598019199"/>
    <col customWidth="true" hidden="false" max="9" min="9" outlineLevel="0" width="14.2851556506495"/>
    <col customWidth="true" hidden="false" max="10" min="10" outlineLevel="0" width="13.5703121471299"/>
    <col customWidth="true" hidden="true" max="11" min="11" outlineLevel="0" width="38.285157003979"/>
  </cols>
  <sheetData>
    <row outlineLevel="0" r="1">
      <c r="A1" s="3" t="n"/>
      <c r="I1" s="1" t="s">
        <v>413</v>
      </c>
      <c r="J1" s="1" t="s"/>
    </row>
    <row outlineLevel="0" r="2">
      <c r="A2" s="3" t="n"/>
      <c r="B2" s="1" t="s">
        <v>24</v>
      </c>
      <c r="C2" s="1" t="s"/>
      <c r="D2" s="1" t="s"/>
      <c r="E2" s="1" t="s"/>
      <c r="F2" s="1" t="s"/>
      <c r="G2" s="1" t="s"/>
      <c r="H2" s="1" t="s"/>
      <c r="I2" s="1" t="s"/>
      <c r="J2" s="1" t="s"/>
    </row>
    <row outlineLevel="0" r="3">
      <c r="A3" s="3" t="n"/>
      <c r="B3" s="1" t="s">
        <v>2</v>
      </c>
      <c r="C3" s="1" t="s"/>
      <c r="D3" s="1" t="s"/>
      <c r="E3" s="1" t="s"/>
      <c r="F3" s="1" t="s"/>
      <c r="G3" s="1" t="s"/>
      <c r="H3" s="1" t="s"/>
      <c r="I3" s="1" t="s"/>
      <c r="J3" s="1" t="s"/>
    </row>
    <row outlineLevel="0" r="4">
      <c r="A4" s="3" t="n"/>
      <c r="B4" s="1" t="s">
        <v>414</v>
      </c>
      <c r="C4" s="1" t="s"/>
      <c r="D4" s="1" t="s"/>
      <c r="E4" s="1" t="s"/>
      <c r="F4" s="1" t="s"/>
      <c r="G4" s="1" t="s"/>
      <c r="H4" s="1" t="s"/>
      <c r="I4" s="1" t="s"/>
      <c r="J4" s="1" t="s"/>
    </row>
    <row outlineLevel="0" r="5">
      <c r="A5" s="3" t="n"/>
      <c r="B5" s="1" t="s">
        <v>45</v>
      </c>
      <c r="C5" s="1" t="s"/>
      <c r="D5" s="1" t="s"/>
      <c r="E5" s="1" t="s"/>
      <c r="F5" s="1" t="s"/>
      <c r="G5" s="1" t="s"/>
      <c r="H5" s="1" t="s"/>
      <c r="I5" s="1" t="s"/>
      <c r="J5" s="1" t="s"/>
    </row>
    <row outlineLevel="0" r="6">
      <c r="A6" s="3" t="n"/>
      <c r="B6" s="1" t="s">
        <v>97</v>
      </c>
      <c r="C6" s="1" t="s"/>
      <c r="D6" s="1" t="s"/>
      <c r="E6" s="1" t="s"/>
      <c r="F6" s="1" t="s"/>
      <c r="G6" s="1" t="s"/>
      <c r="H6" s="1" t="s"/>
      <c r="I6" s="1" t="s"/>
      <c r="J6" s="1" t="s"/>
    </row>
    <row hidden="false" ht="15.75" outlineLevel="0" r="7">
      <c r="A7" s="4" t="n"/>
      <c r="B7" s="64" t="s">
        <v>47</v>
      </c>
      <c r="C7" s="64" t="s"/>
      <c r="D7" s="64" t="s"/>
      <c r="E7" s="64" t="s"/>
      <c r="F7" s="64" t="s"/>
      <c r="G7" s="64" t="s"/>
      <c r="H7" s="64" t="s"/>
      <c r="I7" s="64" t="s"/>
      <c r="J7" s="64" t="s"/>
    </row>
    <row hidden="false" ht="15" outlineLevel="0" r="8">
      <c r="D8" s="65" t="s">
        <v>48</v>
      </c>
      <c r="E8" s="65" t="s"/>
      <c r="F8" s="65" t="s"/>
      <c r="G8" s="65" t="s"/>
      <c r="H8" s="65" t="s"/>
      <c r="I8" s="65" t="s"/>
      <c r="J8" s="65" t="s"/>
    </row>
    <row hidden="false" ht="15" outlineLevel="0" r="9">
      <c r="A9" s="257" t="n"/>
    </row>
    <row hidden="false" ht="15.75" outlineLevel="0" r="10">
      <c r="B10" s="258" t="s">
        <v>415</v>
      </c>
    </row>
    <row ht="15.75" outlineLevel="0" r="11">
      <c r="A11" s="5" t="s">
        <v>416</v>
      </c>
      <c r="B11" s="5" t="s"/>
      <c r="C11" s="5" t="s"/>
      <c r="D11" s="5" t="s"/>
      <c r="E11" s="5" t="s"/>
      <c r="F11" s="5" t="s"/>
      <c r="G11" s="5" t="s"/>
      <c r="H11" s="5" t="s"/>
      <c r="I11" s="5" t="s"/>
      <c r="J11" s="5" t="s"/>
    </row>
    <row ht="15.75" outlineLevel="0" r="12">
      <c r="A12" s="5" t="s">
        <v>417</v>
      </c>
      <c r="B12" s="5" t="s"/>
      <c r="C12" s="5" t="s"/>
      <c r="D12" s="5" t="s"/>
      <c r="E12" s="5" t="s"/>
      <c r="F12" s="5" t="s"/>
      <c r="G12" s="5" t="s"/>
      <c r="H12" s="5" t="s"/>
      <c r="I12" s="5" t="s"/>
      <c r="J12" s="5" t="s"/>
    </row>
    <row ht="16.5" outlineLevel="0" r="13">
      <c r="A13" s="259" t="n"/>
    </row>
    <row ht="15.75" outlineLevel="0" r="14">
      <c r="A14" s="260" t="s">
        <v>259</v>
      </c>
      <c r="B14" s="261" t="s">
        <v>29</v>
      </c>
      <c r="C14" s="261" t="s">
        <v>418</v>
      </c>
      <c r="D14" s="262" t="s"/>
      <c r="E14" s="262" t="s"/>
      <c r="F14" s="262" t="s"/>
      <c r="G14" s="262" t="s"/>
      <c r="H14" s="263" t="s"/>
      <c r="I14" s="261" t="s">
        <v>161</v>
      </c>
      <c r="J14" s="263" t="s"/>
    </row>
    <row ht="15.75" outlineLevel="0" r="15">
      <c r="A15" s="264" t="s"/>
      <c r="B15" s="265" t="s"/>
      <c r="C15" s="266" t="s"/>
      <c r="D15" s="267" t="s"/>
      <c r="E15" s="267" t="s"/>
      <c r="F15" s="267" t="s"/>
      <c r="G15" s="267" t="s"/>
      <c r="H15" s="268" t="s"/>
      <c r="I15" s="269" t="s"/>
      <c r="J15" s="270" t="s"/>
    </row>
    <row customHeight="true" ht="9" outlineLevel="0" r="16">
      <c r="A16" s="264" t="s"/>
      <c r="B16" s="265" t="s"/>
      <c r="C16" s="269" t="s"/>
      <c r="D16" s="271" t="s"/>
      <c r="E16" s="271" t="s"/>
      <c r="F16" s="271" t="s"/>
      <c r="G16" s="271" t="s"/>
      <c r="H16" s="270" t="s"/>
      <c r="I16" s="261" t="s">
        <v>103</v>
      </c>
      <c r="J16" s="261" t="s">
        <v>104</v>
      </c>
    </row>
    <row customHeight="true" ht="63" outlineLevel="0" r="17">
      <c r="A17" s="272" t="s"/>
      <c r="B17" s="273" t="s"/>
      <c r="C17" s="274" t="s">
        <v>419</v>
      </c>
      <c r="D17" s="262" t="s"/>
      <c r="E17" s="274" t="s">
        <v>261</v>
      </c>
      <c r="F17" s="262" t="s"/>
      <c r="G17" s="274" t="s">
        <v>420</v>
      </c>
      <c r="H17" s="262" t="s"/>
      <c r="I17" s="273" t="s"/>
      <c r="J17" s="273" t="s"/>
    </row>
    <row customHeight="true" hidden="false" ht="18.75" outlineLevel="0" r="18">
      <c r="A18" s="210" t="n">
        <v>800</v>
      </c>
      <c r="B18" s="144" t="s">
        <v>32</v>
      </c>
      <c r="C18" s="275" t="s"/>
      <c r="D18" s="275" t="s"/>
      <c r="E18" s="275" t="s"/>
      <c r="F18" s="275" t="s"/>
      <c r="G18" s="275" t="s"/>
      <c r="H18" s="275" t="s"/>
      <c r="I18" s="275" t="s"/>
      <c r="J18" s="276" t="s"/>
    </row>
    <row customHeight="true" hidden="false" ht="14.2499694824219" outlineLevel="0" r="19">
      <c r="A19" s="277" t="s"/>
      <c r="B19" s="278" t="s"/>
      <c r="C19" s="279" t="s"/>
      <c r="D19" s="279" t="s"/>
      <c r="E19" s="279" t="s"/>
      <c r="F19" s="279" t="s"/>
      <c r="G19" s="279" t="s"/>
      <c r="H19" s="279" t="s"/>
      <c r="I19" s="279" t="s"/>
      <c r="J19" s="280" t="s"/>
    </row>
    <row customHeight="true" hidden="false" ht="79.5" outlineLevel="0" r="20">
      <c r="A20" s="277" t="s"/>
      <c r="B20" s="148" t="s">
        <v>263</v>
      </c>
      <c r="C20" s="169" t="n"/>
      <c r="D20" s="209" t="s"/>
      <c r="E20" s="150" t="s">
        <v>264</v>
      </c>
      <c r="F20" s="151" t="s"/>
      <c r="G20" s="169" t="n"/>
      <c r="H20" s="209" t="s"/>
      <c r="I20" s="281" t="n">
        <f aca="false" ca="false" dt2D="false" dtr="false" t="normal">I21</f>
        <v>5443627.52</v>
      </c>
      <c r="J20" s="281" t="n">
        <f aca="false" ca="false" dt2D="false" dtr="false" t="normal">J21</f>
        <v>5565784.02</v>
      </c>
    </row>
    <row customHeight="true" hidden="false" ht="78.75" outlineLevel="0" r="21">
      <c r="A21" s="277" t="s"/>
      <c r="B21" s="148" t="s">
        <v>265</v>
      </c>
      <c r="C21" s="169" t="n"/>
      <c r="D21" s="209" t="s"/>
      <c r="E21" s="150" t="s">
        <v>266</v>
      </c>
      <c r="F21" s="151" t="s"/>
      <c r="G21" s="169" t="n"/>
      <c r="H21" s="209" t="s"/>
      <c r="I21" s="281" t="n">
        <f aca="false" ca="false" dt2D="false" dtr="false" t="normal">I22+I47+I52+I57+I68+I72+I77</f>
        <v>5443627.52</v>
      </c>
      <c r="J21" s="281" t="n">
        <f aca="false" ca="false" dt2D="false" dtr="false" t="normal">J22+J47+J52+J57+J68+J72+J77</f>
        <v>5565784.02</v>
      </c>
    </row>
    <row customHeight="true" hidden="false" ht="66" outlineLevel="0" r="22">
      <c r="A22" s="277" t="s"/>
      <c r="B22" s="148" t="s">
        <v>267</v>
      </c>
      <c r="C22" s="169" t="n"/>
      <c r="D22" s="209" t="s"/>
      <c r="E22" s="150" t="s">
        <v>268</v>
      </c>
      <c r="F22" s="151" t="s"/>
      <c r="G22" s="169" t="n"/>
      <c r="H22" s="209" t="s"/>
      <c r="I22" s="281" t="n">
        <f aca="false" ca="false" dt2D="false" dtr="false" t="normal">I23+I42</f>
        <v>2464975.6</v>
      </c>
      <c r="J22" s="281" t="n">
        <f aca="false" ca="false" dt2D="false" dtr="false" t="normal">J23+J42</f>
        <v>2469132.1</v>
      </c>
    </row>
    <row customHeight="true" hidden="false" ht="21.75" outlineLevel="0" r="23">
      <c r="A23" s="277" t="s"/>
      <c r="B23" s="148" t="s">
        <v>269</v>
      </c>
      <c r="C23" s="150" t="s">
        <v>270</v>
      </c>
      <c r="D23" s="151" t="s"/>
      <c r="E23" s="150" t="s">
        <v>268</v>
      </c>
      <c r="F23" s="151" t="s"/>
      <c r="G23" s="150" t="s">
        <v>271</v>
      </c>
      <c r="H23" s="151" t="s"/>
      <c r="I23" s="281" t="n">
        <f aca="false" ca="false" dt2D="false" dtr="false" t="normal">I24+I27</f>
        <v>2354871.1</v>
      </c>
      <c r="J23" s="281" t="n">
        <f aca="false" ca="false" dt2D="false" dtr="false" t="normal">J24+J27</f>
        <v>2354871.1</v>
      </c>
    </row>
    <row customHeight="true" hidden="false" ht="67.5" outlineLevel="0" r="24">
      <c r="A24" s="277" t="s"/>
      <c r="B24" s="205" t="s">
        <v>272</v>
      </c>
      <c r="C24" s="206" t="s">
        <v>273</v>
      </c>
      <c r="D24" s="207" t="s"/>
      <c r="E24" s="206" t="s">
        <v>268</v>
      </c>
      <c r="F24" s="207" t="s"/>
      <c r="G24" s="206" t="s">
        <v>271</v>
      </c>
      <c r="H24" s="207" t="s"/>
      <c r="I24" s="282" t="n">
        <f aca="false" ca="false" dt2D="false" dtr="false" t="normal">I25</f>
        <v>630500</v>
      </c>
      <c r="J24" s="282" t="n">
        <f aca="false" ca="false" dt2D="false" dtr="false" t="normal">J25</f>
        <v>630500</v>
      </c>
    </row>
    <row customHeight="true" hidden="false" ht="73.4999389648438" outlineLevel="0" r="25">
      <c r="A25" s="277" t="s"/>
      <c r="B25" s="24" t="s">
        <v>274</v>
      </c>
      <c r="C25" s="169" t="s">
        <v>273</v>
      </c>
      <c r="D25" s="209" t="s"/>
      <c r="E25" s="169" t="s">
        <v>275</v>
      </c>
      <c r="F25" s="209" t="s"/>
      <c r="G25" s="169" t="s">
        <v>271</v>
      </c>
      <c r="H25" s="209" t="s"/>
      <c r="I25" s="283" t="n">
        <f aca="false" ca="false" dt2D="false" dtr="false" t="normal">I26</f>
        <v>630500</v>
      </c>
      <c r="J25" s="283" t="n">
        <f aca="false" ca="false" dt2D="false" dtr="false" t="normal">J26</f>
        <v>630500</v>
      </c>
    </row>
    <row customHeight="true" hidden="false" ht="84.75" outlineLevel="0" r="26">
      <c r="A26" s="277" t="s"/>
      <c r="B26" s="208" t="s">
        <v>276</v>
      </c>
      <c r="C26" s="284" t="s">
        <v>273</v>
      </c>
      <c r="D26" s="285" t="s"/>
      <c r="E26" s="284" t="s">
        <v>275</v>
      </c>
      <c r="F26" s="285" t="s"/>
      <c r="G26" s="284" t="n">
        <v>100</v>
      </c>
      <c r="H26" s="285" t="s"/>
      <c r="I26" s="286" t="n">
        <f aca="false" ca="false" dt2D="false" dtr="false" t="normal">630500</f>
        <v>630500</v>
      </c>
      <c r="J26" s="286" t="n">
        <f aca="false" ca="false" dt2D="false" dtr="false" t="normal">630500</f>
        <v>630500</v>
      </c>
    </row>
    <row customHeight="true" hidden="false" ht="80.25" outlineLevel="0" r="27">
      <c r="A27" s="277" t="s"/>
      <c r="B27" s="205" t="s">
        <v>277</v>
      </c>
      <c r="C27" s="206" t="s">
        <v>278</v>
      </c>
      <c r="D27" s="207" t="s"/>
      <c r="E27" s="206" t="s">
        <v>268</v>
      </c>
      <c r="F27" s="207" t="s"/>
      <c r="G27" s="206" t="s">
        <v>271</v>
      </c>
      <c r="H27" s="207" t="s"/>
      <c r="I27" s="281" t="n">
        <f aca="false" ca="false" dt2D="false" dtr="false" t="normal">I28+I32</f>
        <v>1724371.1</v>
      </c>
      <c r="J27" s="281" t="n">
        <f aca="false" ca="false" dt2D="false" dtr="false" t="normal">J28+J32</f>
        <v>1724371.1</v>
      </c>
    </row>
    <row customHeight="true" hidden="false" ht="71.9999389648438" outlineLevel="0" r="28">
      <c r="A28" s="277" t="s"/>
      <c r="B28" s="24" t="s">
        <v>274</v>
      </c>
      <c r="C28" s="169" t="s">
        <v>278</v>
      </c>
      <c r="D28" s="209" t="s"/>
      <c r="E28" s="169" t="s">
        <v>275</v>
      </c>
      <c r="F28" s="209" t="s"/>
      <c r="G28" s="169" t="s">
        <v>271</v>
      </c>
      <c r="H28" s="209" t="s"/>
      <c r="I28" s="283" t="n">
        <f aca="false" ca="false" dt2D="false" dtr="false" t="normal">I29+I30+I31</f>
        <v>1485652</v>
      </c>
      <c r="J28" s="283" t="n">
        <f aca="false" ca="false" dt2D="false" dtr="false" t="normal">J29+J30+J31</f>
        <v>1485652</v>
      </c>
    </row>
    <row customHeight="true" hidden="false" ht="83.25" outlineLevel="0" r="29">
      <c r="A29" s="277" t="s"/>
      <c r="B29" s="208" t="s">
        <v>276</v>
      </c>
      <c r="C29" s="284" t="s">
        <v>278</v>
      </c>
      <c r="D29" s="285" t="s"/>
      <c r="E29" s="287" t="s">
        <v>275</v>
      </c>
      <c r="F29" s="288" t="s"/>
      <c r="G29" s="284" t="n">
        <v>100</v>
      </c>
      <c r="H29" s="285" t="s"/>
      <c r="I29" s="289" t="n">
        <f aca="false" ca="false" dt2D="false" dtr="false" t="normal">1189500</f>
        <v>1189500</v>
      </c>
      <c r="J29" s="289" t="n">
        <f aca="false" ca="false" dt2D="false" dtr="false" t="normal">1189500</f>
        <v>1189500</v>
      </c>
    </row>
    <row customHeight="true" hidden="false" ht="43.4998779296875" outlineLevel="0" r="30">
      <c r="A30" s="277" t="s"/>
      <c r="B30" s="240" t="s">
        <v>421</v>
      </c>
      <c r="C30" s="169" t="s">
        <v>278</v>
      </c>
      <c r="D30" s="209" t="s"/>
      <c r="E30" s="169" t="s">
        <v>275</v>
      </c>
      <c r="F30" s="209" t="s"/>
      <c r="G30" s="169" t="n">
        <v>200</v>
      </c>
      <c r="H30" s="209" t="s"/>
      <c r="I30" s="283" t="n">
        <f aca="false" ca="false" dt2D="false" dtr="false" t="normal">285152</f>
        <v>285152</v>
      </c>
      <c r="J30" s="283" t="n">
        <f aca="false" ca="false" dt2D="false" dtr="false" t="normal">285152</f>
        <v>285152</v>
      </c>
    </row>
    <row customHeight="true" hidden="false" ht="24" outlineLevel="0" r="31">
      <c r="A31" s="277" t="s"/>
      <c r="B31" s="208" t="s">
        <v>297</v>
      </c>
      <c r="C31" s="169" t="s">
        <v>278</v>
      </c>
      <c r="D31" s="209" t="s"/>
      <c r="E31" s="169" t="s">
        <v>275</v>
      </c>
      <c r="F31" s="209" t="s"/>
      <c r="G31" s="169" t="n">
        <v>800</v>
      </c>
      <c r="H31" s="209" t="s"/>
      <c r="I31" s="283" t="n">
        <f aca="false" ca="false" dt2D="false" dtr="false" t="normal">11000</f>
        <v>11000</v>
      </c>
      <c r="J31" s="283" t="n">
        <f aca="false" ca="false" dt2D="false" dtr="false" t="normal">11000</f>
        <v>11000</v>
      </c>
    </row>
    <row customHeight="true" hidden="false" ht="97.5" outlineLevel="0" r="32">
      <c r="A32" s="277" t="s"/>
      <c r="B32" s="24" t="s">
        <v>282</v>
      </c>
      <c r="C32" s="284" t="s">
        <v>278</v>
      </c>
      <c r="D32" s="285" t="s"/>
      <c r="E32" s="287" t="s">
        <v>283</v>
      </c>
      <c r="F32" s="288" t="s"/>
      <c r="G32" s="284" t="s">
        <v>271</v>
      </c>
      <c r="H32" s="285" t="s"/>
      <c r="I32" s="289" t="n">
        <f aca="false" ca="false" dt2D="false" dtr="false" t="normal">I33</f>
        <v>238719.1</v>
      </c>
      <c r="J32" s="289" t="n">
        <f aca="false" ca="false" dt2D="false" dtr="false" t="normal">J33</f>
        <v>238719.1</v>
      </c>
    </row>
    <row customHeight="true" hidden="false" ht="97.5" outlineLevel="0" r="33">
      <c r="A33" s="277" t="s"/>
      <c r="B33" s="160" t="s">
        <v>279</v>
      </c>
      <c r="C33" s="284" t="s">
        <v>278</v>
      </c>
      <c r="D33" s="285" t="s"/>
      <c r="E33" s="287" t="s">
        <v>283</v>
      </c>
      <c r="F33" s="288" t="s"/>
      <c r="G33" s="284" t="s">
        <v>284</v>
      </c>
      <c r="H33" s="285" t="s"/>
      <c r="I33" s="289" t="n">
        <f aca="false" ca="false" dt2D="false" dtr="false" t="normal">238719.1</f>
        <v>238719.1</v>
      </c>
      <c r="J33" s="289" t="n">
        <f aca="false" ca="false" dt2D="false" dtr="false" t="normal">238719.1</f>
        <v>238719.1</v>
      </c>
    </row>
    <row customHeight="true" hidden="false" ht="43.4998779296875" outlineLevel="0" r="34">
      <c r="A34" s="277" t="s"/>
      <c r="B34" s="148" t="s">
        <v>292</v>
      </c>
      <c r="C34" s="150" t="n"/>
      <c r="D34" s="151" t="s"/>
      <c r="E34" s="150" t="n">
        <v>9000000000</v>
      </c>
      <c r="F34" s="151" t="s"/>
      <c r="G34" s="150" t="s">
        <v>271</v>
      </c>
      <c r="H34" s="151" t="s"/>
      <c r="I34" s="281" t="n">
        <f aca="false" ca="false" dt2D="false" dtr="false" t="normal">I35</f>
        <v>174606.52</v>
      </c>
      <c r="J34" s="281" t="n">
        <f aca="false" ca="false" dt2D="false" dtr="false" t="normal">J35</f>
        <v>163738.93</v>
      </c>
    </row>
    <row customHeight="true" hidden="false" ht="23.25" outlineLevel="0" r="35">
      <c r="A35" s="277" t="s"/>
      <c r="B35" s="148" t="s">
        <v>293</v>
      </c>
      <c r="C35" s="150" t="n"/>
      <c r="D35" s="151" t="s"/>
      <c r="E35" s="150" t="n">
        <v>9090000000</v>
      </c>
      <c r="F35" s="151" t="s"/>
      <c r="G35" s="150" t="s">
        <v>271</v>
      </c>
      <c r="H35" s="151" t="s"/>
      <c r="I35" s="281" t="n">
        <f aca="false" ca="false" dt2D="false" dtr="false" t="normal">I36+I39</f>
        <v>174606.52</v>
      </c>
      <c r="J35" s="281" t="n">
        <f aca="false" ca="false" dt2D="false" dtr="false" t="normal">J36+J39</f>
        <v>163738.93</v>
      </c>
    </row>
    <row customHeight="true" hidden="false" ht="17.25" outlineLevel="0" r="36">
      <c r="A36" s="277" t="s"/>
      <c r="B36" s="205" t="s">
        <v>294</v>
      </c>
      <c r="C36" s="206" t="s">
        <v>295</v>
      </c>
      <c r="D36" s="207" t="s"/>
      <c r="E36" s="206" t="n">
        <v>9090000000</v>
      </c>
      <c r="F36" s="207" t="s"/>
      <c r="G36" s="206" t="s">
        <v>271</v>
      </c>
      <c r="H36" s="207" t="s"/>
      <c r="I36" s="290" t="n">
        <f aca="false" ca="false" dt2D="false" dtr="false" t="normal">I37</f>
        <v>172606.52</v>
      </c>
      <c r="J36" s="290" t="n">
        <f aca="false" ca="false" dt2D="false" dtr="false" t="normal">J37</f>
        <v>161738.93</v>
      </c>
    </row>
    <row customHeight="true" hidden="false" ht="66.75" outlineLevel="0" r="37">
      <c r="A37" s="277" t="s"/>
      <c r="B37" s="208" t="s">
        <v>296</v>
      </c>
      <c r="C37" s="169" t="s">
        <v>295</v>
      </c>
      <c r="D37" s="209" t="s"/>
      <c r="E37" s="169" t="n">
        <v>9090020001</v>
      </c>
      <c r="F37" s="209" t="s"/>
      <c r="G37" s="169" t="s">
        <v>271</v>
      </c>
      <c r="H37" s="209" t="s"/>
      <c r="I37" s="291" t="n">
        <f aca="false" ca="false" dt2D="false" dtr="false" t="normal">I38</f>
        <v>172606.52</v>
      </c>
      <c r="J37" s="291" t="n">
        <f aca="false" ca="false" dt2D="false" dtr="false" t="normal">J38</f>
        <v>161738.93</v>
      </c>
    </row>
    <row customHeight="true" hidden="false" ht="19.5" outlineLevel="0" r="38">
      <c r="A38" s="277" t="s"/>
      <c r="B38" s="208" t="s">
        <v>297</v>
      </c>
      <c r="C38" s="169" t="s">
        <v>295</v>
      </c>
      <c r="D38" s="209" t="s"/>
      <c r="E38" s="169" t="n">
        <v>9090020001</v>
      </c>
      <c r="F38" s="209" t="s"/>
      <c r="G38" s="169" t="n">
        <v>800</v>
      </c>
      <c r="H38" s="209" t="s"/>
      <c r="I38" s="291" t="n">
        <f aca="false" ca="false" dt2D="false" dtr="false" t="normal">160177.02-3439.19+15868.69</f>
        <v>172606.52</v>
      </c>
      <c r="J38" s="291" t="n">
        <f aca="false" ca="false" dt2D="false" dtr="false" t="normal">160177.02-14054.25+15616.16</f>
        <v>161738.93</v>
      </c>
    </row>
    <row customHeight="true" hidden="false" ht="34.5" outlineLevel="0" r="39">
      <c r="A39" s="277" t="s"/>
      <c r="B39" s="205" t="s">
        <v>298</v>
      </c>
      <c r="C39" s="206" t="s">
        <v>299</v>
      </c>
      <c r="D39" s="207" t="s"/>
      <c r="E39" s="206" t="n">
        <v>9090000000</v>
      </c>
      <c r="F39" s="207" t="s"/>
      <c r="G39" s="206" t="s">
        <v>271</v>
      </c>
      <c r="H39" s="207" t="s"/>
      <c r="I39" s="290" t="n">
        <f aca="false" ca="false" dt2D="false" dtr="false" t="normal">I40</f>
        <v>2000</v>
      </c>
      <c r="J39" s="290" t="n">
        <f aca="false" ca="false" dt2D="false" dtr="false" t="normal">J40</f>
        <v>2000</v>
      </c>
    </row>
    <row customHeight="true" hidden="false" ht="35.25" outlineLevel="0" r="40">
      <c r="A40" s="277" t="s"/>
      <c r="B40" s="208" t="s">
        <v>300</v>
      </c>
      <c r="C40" s="169" t="s">
        <v>299</v>
      </c>
      <c r="D40" s="209" t="s"/>
      <c r="E40" s="169" t="n">
        <v>9090020004</v>
      </c>
      <c r="F40" s="209" t="s"/>
      <c r="G40" s="169" t="s">
        <v>271</v>
      </c>
      <c r="H40" s="209" t="s"/>
      <c r="I40" s="291" t="n">
        <f aca="false" ca="false" dt2D="false" dtr="false" t="normal">I41</f>
        <v>2000</v>
      </c>
      <c r="J40" s="291" t="n">
        <f aca="false" ca="false" dt2D="false" dtr="false" t="normal">J41</f>
        <v>2000</v>
      </c>
    </row>
    <row customHeight="true" hidden="false" ht="21.75" outlineLevel="0" r="41">
      <c r="A41" s="277" t="s"/>
      <c r="B41" s="208" t="s">
        <v>297</v>
      </c>
      <c r="C41" s="169" t="s">
        <v>299</v>
      </c>
      <c r="D41" s="209" t="s"/>
      <c r="E41" s="169" t="n">
        <v>9090020004</v>
      </c>
      <c r="F41" s="209" t="s"/>
      <c r="G41" s="169" t="n">
        <v>800</v>
      </c>
      <c r="H41" s="209" t="s"/>
      <c r="I41" s="291" t="n">
        <f aca="false" ca="false" dt2D="false" dtr="false" t="normal">2000</f>
        <v>2000</v>
      </c>
      <c r="J41" s="291" t="n">
        <f aca="false" ca="false" dt2D="false" dtr="false" t="normal">2000</f>
        <v>2000</v>
      </c>
    </row>
    <row customHeight="true" hidden="false" ht="19.5" outlineLevel="0" r="42">
      <c r="A42" s="277" t="s"/>
      <c r="B42" s="165" t="s">
        <v>285</v>
      </c>
      <c r="C42" s="150" t="s">
        <v>286</v>
      </c>
      <c r="D42" s="151" t="s"/>
      <c r="E42" s="166" t="s">
        <v>268</v>
      </c>
      <c r="F42" s="167" t="s"/>
      <c r="G42" s="150" t="s">
        <v>271</v>
      </c>
      <c r="H42" s="151" t="s"/>
      <c r="I42" s="292" t="n">
        <f aca="false" ca="false" dt2D="false" dtr="false" t="normal">I43</f>
        <v>110104.5</v>
      </c>
      <c r="J42" s="292" t="n">
        <f aca="false" ca="false" dt2D="false" dtr="false" t="normal">J43</f>
        <v>114261</v>
      </c>
    </row>
    <row customHeight="true" hidden="false" ht="37.5" outlineLevel="0" r="43">
      <c r="A43" s="277" t="s"/>
      <c r="B43" s="153" t="s">
        <v>287</v>
      </c>
      <c r="C43" s="206" t="s">
        <v>288</v>
      </c>
      <c r="D43" s="207" t="s"/>
      <c r="E43" s="154" t="s">
        <v>290</v>
      </c>
      <c r="F43" s="155" t="s"/>
      <c r="G43" s="206" t="s">
        <v>271</v>
      </c>
      <c r="H43" s="207" t="s"/>
      <c r="I43" s="282" t="n">
        <f aca="false" ca="false" dt2D="false" dtr="false" t="normal">I44</f>
        <v>110104.5</v>
      </c>
      <c r="J43" s="282" t="n">
        <f aca="false" ca="false" dt2D="false" dtr="false" t="normal">J44</f>
        <v>114261</v>
      </c>
    </row>
    <row customHeight="true" hidden="false" ht="58.5001220703125" outlineLevel="0" r="44">
      <c r="A44" s="277" t="s"/>
      <c r="B44" s="24" t="s">
        <v>289</v>
      </c>
      <c r="C44" s="169" t="s">
        <v>288</v>
      </c>
      <c r="D44" s="209" t="s"/>
      <c r="E44" s="157" t="s">
        <v>290</v>
      </c>
      <c r="F44" s="158" t="s"/>
      <c r="G44" s="169" t="s">
        <v>291</v>
      </c>
      <c r="H44" s="209" t="s"/>
      <c r="I44" s="283" t="n">
        <f aca="false" ca="false" dt2D="false" dtr="false" t="normal">I45+I46</f>
        <v>110104.5</v>
      </c>
      <c r="J44" s="283" t="n">
        <f aca="false" ca="false" dt2D="false" dtr="false" t="normal">J45+J46</f>
        <v>114261</v>
      </c>
    </row>
    <row customHeight="true" hidden="false" ht="86.2501220703125" outlineLevel="0" r="45">
      <c r="A45" s="277" t="s"/>
      <c r="B45" s="24" t="s">
        <v>422</v>
      </c>
      <c r="C45" s="287" t="s">
        <v>288</v>
      </c>
      <c r="D45" s="288" t="s"/>
      <c r="E45" s="161" t="s">
        <v>290</v>
      </c>
      <c r="F45" s="162" t="s"/>
      <c r="G45" s="284" t="n">
        <v>100</v>
      </c>
      <c r="H45" s="285" t="s"/>
      <c r="I45" s="159" t="n">
        <f aca="false" ca="false" dt2D="false" dtr="false" t="normal">105566</f>
        <v>105566</v>
      </c>
      <c r="J45" s="159" t="n">
        <f aca="false" ca="false" dt2D="false" dtr="false" t="normal">109789</f>
        <v>109789</v>
      </c>
    </row>
    <row customHeight="true" hidden="false" ht="50.25" outlineLevel="0" r="46">
      <c r="A46" s="277" t="s"/>
      <c r="B46" s="293" t="s">
        <v>280</v>
      </c>
      <c r="C46" s="169" t="s">
        <v>288</v>
      </c>
      <c r="D46" s="209" t="s"/>
      <c r="E46" s="157" t="s">
        <v>290</v>
      </c>
      <c r="F46" s="158" t="s"/>
      <c r="G46" s="169" t="n">
        <v>200</v>
      </c>
      <c r="H46" s="209" t="s"/>
      <c r="I46" s="294" t="n">
        <f aca="false" ca="false" dt2D="false" dtr="false" t="normal">4538.5</f>
        <v>4538.5</v>
      </c>
      <c r="J46" s="294" t="n">
        <f aca="false" ca="false" dt2D="false" dtr="false" t="normal">4472</f>
        <v>4472</v>
      </c>
    </row>
    <row customHeight="true" hidden="false" ht="51" outlineLevel="0" r="47">
      <c r="A47" s="277" t="s"/>
      <c r="B47" s="165" t="s">
        <v>323</v>
      </c>
      <c r="C47" s="169" t="n"/>
      <c r="D47" s="209" t="s"/>
      <c r="E47" s="150" t="s">
        <v>324</v>
      </c>
      <c r="F47" s="151" t="s"/>
      <c r="G47" s="150" t="n"/>
      <c r="H47" s="151" t="s"/>
      <c r="I47" s="281" t="n">
        <f aca="false" ca="false" dt2D="false" dtr="false" t="normal">I48</f>
        <v>49000</v>
      </c>
      <c r="J47" s="281" t="n">
        <f aca="false" ca="false" dt2D="false" dtr="false" t="normal">J48</f>
        <v>49000</v>
      </c>
    </row>
    <row customHeight="true" hidden="false" ht="36" outlineLevel="0" r="48">
      <c r="A48" s="277" t="s"/>
      <c r="B48" s="148" t="s">
        <v>325</v>
      </c>
      <c r="C48" s="150" t="s">
        <v>326</v>
      </c>
      <c r="D48" s="151" t="s"/>
      <c r="E48" s="150" t="s">
        <v>324</v>
      </c>
      <c r="F48" s="151" t="s"/>
      <c r="G48" s="150" t="s">
        <v>271</v>
      </c>
      <c r="H48" s="151" t="s"/>
      <c r="I48" s="281" t="n">
        <f aca="false" ca="false" dt2D="false" dtr="false" t="normal">I49</f>
        <v>49000</v>
      </c>
      <c r="J48" s="281" t="n">
        <f aca="false" ca="false" dt2D="false" dtr="false" t="normal">J49</f>
        <v>49000</v>
      </c>
    </row>
    <row customHeight="true" hidden="false" ht="51" outlineLevel="0" r="49">
      <c r="A49" s="277" t="s"/>
      <c r="B49" s="205" t="s">
        <v>333</v>
      </c>
      <c r="C49" s="206" t="s">
        <v>334</v>
      </c>
      <c r="D49" s="207" t="s"/>
      <c r="E49" s="206" t="s">
        <v>324</v>
      </c>
      <c r="F49" s="207" t="s"/>
      <c r="G49" s="206" t="s">
        <v>271</v>
      </c>
      <c r="H49" s="207" t="s"/>
      <c r="I49" s="282" t="n">
        <f aca="false" ca="false" dt2D="false" dtr="false" t="normal">I50</f>
        <v>49000</v>
      </c>
      <c r="J49" s="282" t="n">
        <f aca="false" ca="false" dt2D="false" dtr="false" t="normal">J50</f>
        <v>49000</v>
      </c>
    </row>
    <row customHeight="true" hidden="false" ht="51" outlineLevel="0" r="50">
      <c r="A50" s="277" t="s"/>
      <c r="B50" s="208" t="s">
        <v>335</v>
      </c>
      <c r="C50" s="169" t="s">
        <v>334</v>
      </c>
      <c r="D50" s="209" t="s"/>
      <c r="E50" s="169" t="s">
        <v>336</v>
      </c>
      <c r="F50" s="209" t="s"/>
      <c r="G50" s="169" t="s">
        <v>271</v>
      </c>
      <c r="H50" s="209" t="s"/>
      <c r="I50" s="283" t="n">
        <f aca="false" ca="false" dt2D="false" dtr="false" t="normal">I51</f>
        <v>49000</v>
      </c>
      <c r="J50" s="283" t="n">
        <f aca="false" ca="false" dt2D="false" dtr="false" t="normal">J51</f>
        <v>49000</v>
      </c>
    </row>
    <row customHeight="true" hidden="false" ht="50.25" outlineLevel="0" r="51">
      <c r="A51" s="277" t="s"/>
      <c r="B51" s="295" t="s">
        <v>306</v>
      </c>
      <c r="C51" s="284" t="s">
        <v>334</v>
      </c>
      <c r="D51" s="285" t="s"/>
      <c r="E51" s="287" t="s">
        <v>336</v>
      </c>
      <c r="F51" s="288" t="s"/>
      <c r="G51" s="287" t="n">
        <v>200</v>
      </c>
      <c r="H51" s="288" t="s"/>
      <c r="I51" s="294" t="n">
        <f aca="false" ca="false" dt2D="false" dtr="false" t="normal">49000</f>
        <v>49000</v>
      </c>
      <c r="J51" s="294" t="n">
        <f aca="false" ca="false" dt2D="false" dtr="false" t="normal">49000</f>
        <v>49000</v>
      </c>
    </row>
    <row customHeight="true" hidden="false" ht="68.25" outlineLevel="0" r="52">
      <c r="A52" s="277" t="s"/>
      <c r="B52" s="148" t="s">
        <v>337</v>
      </c>
      <c r="C52" s="150" t="n"/>
      <c r="D52" s="151" t="s"/>
      <c r="E52" s="150" t="s">
        <v>338</v>
      </c>
      <c r="F52" s="151" t="s"/>
      <c r="G52" s="150" t="n"/>
      <c r="H52" s="151" t="s"/>
      <c r="I52" s="281" t="n">
        <f aca="false" ca="false" dt2D="false" dtr="false" t="normal">I53</f>
        <v>1991000</v>
      </c>
      <c r="J52" s="281" t="n">
        <f aca="false" ca="false" dt2D="false" dtr="false" t="normal">J53</f>
        <v>2109000</v>
      </c>
    </row>
    <row customHeight="true" hidden="false" ht="19.5" outlineLevel="0" r="53">
      <c r="A53" s="277" t="s"/>
      <c r="B53" s="148" t="s">
        <v>313</v>
      </c>
      <c r="C53" s="150" t="s">
        <v>314</v>
      </c>
      <c r="D53" s="151" t="s"/>
      <c r="E53" s="150" t="s">
        <v>338</v>
      </c>
      <c r="F53" s="151" t="s"/>
      <c r="G53" s="150" t="s">
        <v>271</v>
      </c>
      <c r="H53" s="151" t="s"/>
      <c r="I53" s="281" t="n">
        <f aca="false" ca="false" dt2D="false" dtr="false" t="normal">I54</f>
        <v>1991000</v>
      </c>
      <c r="J53" s="281" t="n">
        <f aca="false" ca="false" dt2D="false" dtr="false" t="normal">J54</f>
        <v>2109000</v>
      </c>
    </row>
    <row customHeight="true" hidden="false" ht="34.5" outlineLevel="0" r="54">
      <c r="A54" s="277" t="s"/>
      <c r="B54" s="205" t="s">
        <v>423</v>
      </c>
      <c r="C54" s="206" t="s">
        <v>340</v>
      </c>
      <c r="D54" s="207" t="s"/>
      <c r="E54" s="206" t="s">
        <v>338</v>
      </c>
      <c r="F54" s="207" t="s"/>
      <c r="G54" s="206" t="s">
        <v>271</v>
      </c>
      <c r="H54" s="207" t="s"/>
      <c r="I54" s="281" t="n">
        <f aca="false" ca="false" dt2D="false" dtr="false" t="normal">I55</f>
        <v>1991000</v>
      </c>
      <c r="J54" s="281" t="n">
        <f aca="false" ca="false" dt2D="false" dtr="false" t="normal">J55</f>
        <v>2109000</v>
      </c>
    </row>
    <row customHeight="true" hidden="false" ht="81.75" outlineLevel="0" r="55">
      <c r="A55" s="277" t="s"/>
      <c r="B55" s="208" t="s">
        <v>341</v>
      </c>
      <c r="C55" s="169" t="s">
        <v>340</v>
      </c>
      <c r="D55" s="209" t="s"/>
      <c r="E55" s="169" t="s">
        <v>342</v>
      </c>
      <c r="F55" s="209" t="s"/>
      <c r="G55" s="169" t="s">
        <v>271</v>
      </c>
      <c r="H55" s="209" t="s"/>
      <c r="I55" s="281" t="n">
        <f aca="false" ca="false" dt2D="false" dtr="false" t="normal">I56</f>
        <v>1991000</v>
      </c>
      <c r="J55" s="281" t="n">
        <f aca="false" ca="false" dt2D="false" dtr="false" t="normal">J56</f>
        <v>2109000</v>
      </c>
    </row>
    <row customHeight="true" hidden="false" ht="47.25" outlineLevel="0" r="56">
      <c r="A56" s="277" t="s"/>
      <c r="B56" s="295" t="s">
        <v>306</v>
      </c>
      <c r="C56" s="284" t="s">
        <v>340</v>
      </c>
      <c r="D56" s="285" t="s"/>
      <c r="E56" s="287" t="s">
        <v>342</v>
      </c>
      <c r="F56" s="288" t="s"/>
      <c r="G56" s="287" t="n">
        <v>200</v>
      </c>
      <c r="H56" s="288" t="s"/>
      <c r="I56" s="294" t="n">
        <f aca="false" ca="false" dt2D="false" dtr="false" t="normal">1998000-7000</f>
        <v>1991000</v>
      </c>
      <c r="J56" s="294" t="n">
        <f aca="false" ca="false" dt2D="false" dtr="false" t="normal">2117000-8000</f>
        <v>2109000</v>
      </c>
    </row>
    <row customHeight="true" hidden="false" ht="34.5" outlineLevel="0" r="57">
      <c r="A57" s="277" t="s"/>
      <c r="B57" s="148" t="s">
        <v>343</v>
      </c>
      <c r="C57" s="150" t="n"/>
      <c r="D57" s="151" t="s"/>
      <c r="E57" s="150" t="s">
        <v>344</v>
      </c>
      <c r="F57" s="151" t="s"/>
      <c r="G57" s="150" t="n"/>
      <c r="H57" s="151" t="s"/>
      <c r="I57" s="281" t="n">
        <f aca="false" ca="false" dt2D="false" dtr="false" t="normal">I58</f>
        <v>654000</v>
      </c>
      <c r="J57" s="281" t="n">
        <f aca="false" ca="false" dt2D="false" dtr="false" t="normal">J58</f>
        <v>654000</v>
      </c>
    </row>
    <row customHeight="true" hidden="false" ht="32.25" outlineLevel="0" r="58">
      <c r="A58" s="277" t="s"/>
      <c r="B58" s="148" t="s">
        <v>345</v>
      </c>
      <c r="C58" s="150" t="s">
        <v>346</v>
      </c>
      <c r="D58" s="151" t="s"/>
      <c r="E58" s="150" t="s">
        <v>344</v>
      </c>
      <c r="F58" s="151" t="s"/>
      <c r="G58" s="150" t="s">
        <v>271</v>
      </c>
      <c r="H58" s="151" t="s"/>
      <c r="I58" s="281" t="n">
        <f aca="false" ca="false" dt2D="false" dtr="false" t="normal">I59</f>
        <v>654000</v>
      </c>
      <c r="J58" s="281" t="n">
        <f aca="false" ca="false" dt2D="false" dtr="false" t="normal">J59</f>
        <v>654000</v>
      </c>
    </row>
    <row customHeight="true" hidden="false" ht="23.25" outlineLevel="0" r="59">
      <c r="A59" s="277" t="s"/>
      <c r="B59" s="205" t="s">
        <v>347</v>
      </c>
      <c r="C59" s="206" t="s">
        <v>348</v>
      </c>
      <c r="D59" s="207" t="s"/>
      <c r="E59" s="206" t="s">
        <v>344</v>
      </c>
      <c r="F59" s="207" t="s"/>
      <c r="G59" s="206" t="s">
        <v>271</v>
      </c>
      <c r="H59" s="207" t="s"/>
      <c r="I59" s="282" t="n">
        <f aca="false" ca="false" dt2D="false" dtr="false" t="normal">I60+I62+I64+I66</f>
        <v>654000</v>
      </c>
      <c r="J59" s="282" t="n">
        <f aca="false" ca="false" dt2D="false" dtr="false" t="normal">J60+J62+J64+J66</f>
        <v>654000</v>
      </c>
    </row>
    <row customHeight="true" hidden="false" ht="54.75" outlineLevel="0" r="60">
      <c r="A60" s="277" t="s"/>
      <c r="B60" s="208" t="s">
        <v>349</v>
      </c>
      <c r="C60" s="169" t="s">
        <v>348</v>
      </c>
      <c r="D60" s="209" t="s"/>
      <c r="E60" s="169" t="s">
        <v>350</v>
      </c>
      <c r="F60" s="209" t="s"/>
      <c r="G60" s="169" t="s">
        <v>271</v>
      </c>
      <c r="H60" s="209" t="s"/>
      <c r="I60" s="283" t="n">
        <f aca="false" ca="false" dt2D="false" dtr="false" t="normal">I61</f>
        <v>542000</v>
      </c>
      <c r="J60" s="283" t="n">
        <f aca="false" ca="false" dt2D="false" dtr="false" t="normal">J61</f>
        <v>542000</v>
      </c>
    </row>
    <row customHeight="true" hidden="false" ht="40.499755859375" outlineLevel="0" r="61">
      <c r="A61" s="277" t="s"/>
      <c r="B61" s="295" t="s">
        <v>306</v>
      </c>
      <c r="C61" s="169" t="s">
        <v>348</v>
      </c>
      <c r="D61" s="209" t="s"/>
      <c r="E61" s="169" t="s">
        <v>350</v>
      </c>
      <c r="F61" s="209" t="s"/>
      <c r="G61" s="169" t="n">
        <v>200</v>
      </c>
      <c r="H61" s="209" t="s"/>
      <c r="I61" s="283" t="n">
        <f aca="false" ca="false" dt2D="false" dtr="false" t="normal">542000</f>
        <v>542000</v>
      </c>
      <c r="J61" s="283" t="n">
        <f aca="false" ca="false" dt2D="false" dtr="false" t="normal">542000</f>
        <v>542000</v>
      </c>
    </row>
    <row customHeight="true" hidden="false" ht="67.5" outlineLevel="0" r="62">
      <c r="A62" s="277" t="s"/>
      <c r="B62" s="208" t="s">
        <v>351</v>
      </c>
      <c r="C62" s="169" t="s">
        <v>348</v>
      </c>
      <c r="D62" s="209" t="s"/>
      <c r="E62" s="169" t="s">
        <v>352</v>
      </c>
      <c r="F62" s="209" t="s"/>
      <c r="G62" s="169" t="s">
        <v>271</v>
      </c>
      <c r="H62" s="209" t="s"/>
      <c r="I62" s="283" t="n">
        <f aca="false" ca="false" dt2D="false" dtr="false" t="normal">I63</f>
        <v>60000</v>
      </c>
      <c r="J62" s="283" t="n">
        <f aca="false" ca="false" dt2D="false" dtr="false" t="normal">J63</f>
        <v>60000</v>
      </c>
    </row>
    <row customHeight="true" hidden="false" ht="51" outlineLevel="0" r="63">
      <c r="A63" s="277" t="s"/>
      <c r="B63" s="295" t="s">
        <v>306</v>
      </c>
      <c r="C63" s="284" t="s">
        <v>348</v>
      </c>
      <c r="D63" s="285" t="s"/>
      <c r="E63" s="287" t="s">
        <v>352</v>
      </c>
      <c r="F63" s="288" t="s"/>
      <c r="G63" s="284" t="n">
        <v>200</v>
      </c>
      <c r="H63" s="285" t="s"/>
      <c r="I63" s="294" t="n">
        <f aca="false" ca="false" dt2D="false" dtr="false" t="normal">60000</f>
        <v>60000</v>
      </c>
      <c r="J63" s="294" t="n">
        <f aca="false" ca="false" dt2D="false" dtr="false" t="normal">60000</f>
        <v>60000</v>
      </c>
    </row>
    <row customHeight="true" hidden="false" ht="19.5" outlineLevel="0" r="64">
      <c r="A64" s="277" t="s"/>
      <c r="B64" s="208" t="s">
        <v>353</v>
      </c>
      <c r="C64" s="169" t="s">
        <v>348</v>
      </c>
      <c r="D64" s="209" t="s"/>
      <c r="E64" s="169" t="s">
        <v>354</v>
      </c>
      <c r="F64" s="209" t="s"/>
      <c r="G64" s="169" t="s">
        <v>271</v>
      </c>
      <c r="H64" s="209" t="s"/>
      <c r="I64" s="283" t="n">
        <f aca="false" ca="false" dt2D="false" dtr="false" t="normal">I65</f>
        <v>34000</v>
      </c>
      <c r="J64" s="283" t="n">
        <f aca="false" ca="false" dt2D="false" dtr="false" t="normal">J65</f>
        <v>34000</v>
      </c>
    </row>
    <row customHeight="true" hidden="false" ht="48" outlineLevel="0" r="65">
      <c r="A65" s="277" t="s"/>
      <c r="B65" s="295" t="s">
        <v>306</v>
      </c>
      <c r="C65" s="284" t="s">
        <v>348</v>
      </c>
      <c r="D65" s="285" t="s"/>
      <c r="E65" s="287" t="s">
        <v>354</v>
      </c>
      <c r="F65" s="288" t="s"/>
      <c r="G65" s="284" t="n">
        <v>200</v>
      </c>
      <c r="H65" s="285" t="s"/>
      <c r="I65" s="294" t="n">
        <f aca="false" ca="false" dt2D="false" dtr="false" t="normal">34000</f>
        <v>34000</v>
      </c>
      <c r="J65" s="294" t="n">
        <f aca="false" ca="false" dt2D="false" dtr="false" t="normal">34000</f>
        <v>34000</v>
      </c>
    </row>
    <row customHeight="true" hidden="false" ht="39" outlineLevel="0" r="66">
      <c r="A66" s="277" t="s"/>
      <c r="B66" s="208" t="s">
        <v>355</v>
      </c>
      <c r="C66" s="169" t="s">
        <v>348</v>
      </c>
      <c r="D66" s="209" t="s"/>
      <c r="E66" s="169" t="s">
        <v>356</v>
      </c>
      <c r="F66" s="209" t="s"/>
      <c r="G66" s="169" t="s">
        <v>271</v>
      </c>
      <c r="H66" s="209" t="s"/>
      <c r="I66" s="283" t="n">
        <f aca="false" ca="false" dt2D="false" dtr="false" t="normal">I67</f>
        <v>18000</v>
      </c>
      <c r="J66" s="283" t="n">
        <f aca="false" ca="false" dt2D="false" dtr="false" t="normal">J67</f>
        <v>18000</v>
      </c>
    </row>
    <row customHeight="true" hidden="false" ht="50.25" outlineLevel="0" r="67">
      <c r="A67" s="277" t="s"/>
      <c r="B67" s="295" t="s">
        <v>306</v>
      </c>
      <c r="C67" s="169" t="s">
        <v>348</v>
      </c>
      <c r="D67" s="209" t="s"/>
      <c r="E67" s="169" t="s">
        <v>356</v>
      </c>
      <c r="F67" s="209" t="s"/>
      <c r="G67" s="169" t="n">
        <v>200</v>
      </c>
      <c r="H67" s="209" t="s"/>
      <c r="I67" s="283" t="n">
        <f aca="false" ca="false" dt2D="false" dtr="false" t="normal">18000</f>
        <v>18000</v>
      </c>
      <c r="J67" s="283" t="n">
        <f aca="false" ca="false" dt2D="false" dtr="false" t="normal">18000</f>
        <v>18000</v>
      </c>
    </row>
    <row customHeight="true" hidden="false" ht="68.249755859375" outlineLevel="0" r="68">
      <c r="A68" s="277" t="s"/>
      <c r="B68" s="296" t="s">
        <v>361</v>
      </c>
      <c r="C68" s="297" t="n"/>
      <c r="D68" s="298" t="s"/>
      <c r="E68" s="299" t="s">
        <v>362</v>
      </c>
      <c r="F68" s="300" t="s"/>
      <c r="G68" s="244" t="n"/>
      <c r="H68" s="245" t="s"/>
      <c r="I68" s="301" t="n">
        <f aca="false" ca="false" dt2D="false" dtr="false" t="normal">I69</f>
        <v>98000</v>
      </c>
      <c r="J68" s="301" t="n">
        <f aca="false" ca="false" dt2D="false" dtr="false" t="normal">J69</f>
        <v>98000</v>
      </c>
    </row>
    <row customHeight="true" hidden="false" ht="24.749755859375" outlineLevel="0" r="69">
      <c r="A69" s="277" t="s"/>
      <c r="B69" s="302" t="s">
        <v>347</v>
      </c>
      <c r="C69" s="303" t="s">
        <v>348</v>
      </c>
      <c r="D69" s="304" t="s"/>
      <c r="E69" s="305" t="s">
        <v>362</v>
      </c>
      <c r="F69" s="306" t="s"/>
      <c r="G69" s="307" t="n"/>
      <c r="H69" s="308" t="s"/>
      <c r="I69" s="290" t="n">
        <f aca="false" ca="false" dt2D="false" dtr="false" t="normal">I70</f>
        <v>98000</v>
      </c>
      <c r="J69" s="290" t="n">
        <f aca="false" ca="false" dt2D="false" dtr="false" t="normal">J70</f>
        <v>98000</v>
      </c>
    </row>
    <row customHeight="true" hidden="false" ht="31.500244140625" outlineLevel="0" r="70">
      <c r="A70" s="277" t="s"/>
      <c r="B70" s="309" t="s">
        <v>379</v>
      </c>
      <c r="C70" s="310" t="s">
        <v>348</v>
      </c>
      <c r="D70" s="311" t="s"/>
      <c r="E70" s="284" t="s">
        <v>380</v>
      </c>
      <c r="F70" s="285" t="s"/>
      <c r="G70" s="312" t="s">
        <v>271</v>
      </c>
      <c r="H70" s="313" t="s"/>
      <c r="I70" s="314" t="n">
        <f aca="false" ca="false" dt2D="false" dtr="false" t="normal">I71</f>
        <v>98000</v>
      </c>
      <c r="J70" s="314" t="n">
        <f aca="false" ca="false" dt2D="false" dtr="false" t="normal">J71</f>
        <v>98000</v>
      </c>
    </row>
    <row customHeight="true" hidden="false" ht="42" outlineLevel="0" r="71">
      <c r="A71" s="277" t="s"/>
      <c r="B71" s="309" t="s">
        <v>306</v>
      </c>
      <c r="C71" s="310" t="s">
        <v>348</v>
      </c>
      <c r="D71" s="311" t="s"/>
      <c r="E71" s="284" t="s">
        <v>380</v>
      </c>
      <c r="F71" s="285" t="s"/>
      <c r="G71" s="312" t="s">
        <v>307</v>
      </c>
      <c r="H71" s="313" t="s"/>
      <c r="I71" s="291" t="n">
        <f aca="false" ca="false" dt2D="false" dtr="false" t="normal">98000</f>
        <v>98000</v>
      </c>
      <c r="J71" s="291" t="n">
        <f aca="false" ca="false" dt2D="false" dtr="false" t="normal">98000</f>
        <v>98000</v>
      </c>
    </row>
    <row customHeight="true" hidden="false" ht="65.25" outlineLevel="0" r="72">
      <c r="A72" s="277" t="s"/>
      <c r="B72" s="315" t="s">
        <v>387</v>
      </c>
      <c r="C72" s="150" t="n"/>
      <c r="D72" s="151" t="s"/>
      <c r="E72" s="150" t="s">
        <v>388</v>
      </c>
      <c r="F72" s="151" t="s"/>
      <c r="G72" s="150" t="n"/>
      <c r="H72" s="151" t="s"/>
      <c r="I72" s="301" t="n">
        <f aca="false" ca="false" dt2D="false" dtr="false" t="normal">I73</f>
        <v>7000</v>
      </c>
      <c r="J72" s="301" t="n">
        <f aca="false" ca="false" dt2D="false" dtr="false" t="normal">J73</f>
        <v>7000</v>
      </c>
    </row>
    <row customHeight="true" hidden="false" ht="25.5" outlineLevel="0" r="73">
      <c r="A73" s="277" t="s"/>
      <c r="B73" s="316" t="s">
        <v>389</v>
      </c>
      <c r="C73" s="150" t="s">
        <v>390</v>
      </c>
      <c r="D73" s="151" t="s"/>
      <c r="E73" s="150" t="s">
        <v>388</v>
      </c>
      <c r="F73" s="151" t="s"/>
      <c r="G73" s="150" t="s">
        <v>271</v>
      </c>
      <c r="H73" s="151" t="s"/>
      <c r="I73" s="301" t="n">
        <f aca="false" ca="false" dt2D="false" dtr="false" t="normal">I74</f>
        <v>7000</v>
      </c>
      <c r="J73" s="301" t="n">
        <f aca="false" ca="false" dt2D="false" dtr="false" t="normal">J74</f>
        <v>7000</v>
      </c>
    </row>
    <row customHeight="true" hidden="false" ht="20.25" outlineLevel="0" r="74">
      <c r="A74" s="277" t="s"/>
      <c r="B74" s="317" t="s">
        <v>391</v>
      </c>
      <c r="C74" s="206" t="s">
        <v>392</v>
      </c>
      <c r="D74" s="207" t="s"/>
      <c r="E74" s="206" t="s">
        <v>388</v>
      </c>
      <c r="F74" s="207" t="s"/>
      <c r="G74" s="206" t="s">
        <v>271</v>
      </c>
      <c r="H74" s="207" t="s"/>
      <c r="I74" s="290" t="n">
        <f aca="false" ca="false" dt2D="false" dtr="false" t="normal">I75</f>
        <v>7000</v>
      </c>
      <c r="J74" s="290" t="n">
        <f aca="false" ca="false" dt2D="false" dtr="false" t="normal">J75</f>
        <v>7000</v>
      </c>
    </row>
    <row customHeight="true" hidden="false" ht="51.75" outlineLevel="0" r="75">
      <c r="A75" s="277" t="s"/>
      <c r="B75" s="318" t="s">
        <v>393</v>
      </c>
      <c r="C75" s="169" t="s">
        <v>392</v>
      </c>
      <c r="D75" s="209" t="s"/>
      <c r="E75" s="169" t="s">
        <v>394</v>
      </c>
      <c r="F75" s="209" t="s"/>
      <c r="G75" s="169" t="s">
        <v>271</v>
      </c>
      <c r="H75" s="209" t="s"/>
      <c r="I75" s="291" t="n">
        <f aca="false" ca="false" dt2D="false" dtr="false" t="normal">I76</f>
        <v>7000</v>
      </c>
      <c r="J75" s="291" t="n">
        <f aca="false" ca="false" dt2D="false" dtr="false" t="normal">J76</f>
        <v>7000</v>
      </c>
    </row>
    <row customHeight="true" hidden="false" ht="51.75" outlineLevel="0" r="76">
      <c r="A76" s="277" t="s"/>
      <c r="B76" s="295" t="s">
        <v>306</v>
      </c>
      <c r="C76" s="284" t="s">
        <v>392</v>
      </c>
      <c r="D76" s="285" t="s"/>
      <c r="E76" s="287" t="s">
        <v>394</v>
      </c>
      <c r="F76" s="288" t="s"/>
      <c r="G76" s="287" t="n">
        <v>200</v>
      </c>
      <c r="H76" s="288" t="s"/>
      <c r="I76" s="289" t="n">
        <f aca="false" ca="false" dt2D="false" dtr="false" t="normal">7000</f>
        <v>7000</v>
      </c>
      <c r="J76" s="289" t="n">
        <f aca="false" ca="false" dt2D="false" dtr="false" t="normal">7000</f>
        <v>7000</v>
      </c>
    </row>
    <row customHeight="true" hidden="false" ht="35.25" outlineLevel="0" r="77">
      <c r="A77" s="277" t="s"/>
      <c r="B77" s="148" t="s">
        <v>395</v>
      </c>
      <c r="C77" s="319" t="n"/>
      <c r="D77" s="320" t="s"/>
      <c r="E77" s="150" t="s">
        <v>396</v>
      </c>
      <c r="F77" s="151" t="s"/>
      <c r="G77" s="150" t="n"/>
      <c r="H77" s="151" t="s"/>
      <c r="I77" s="281" t="n">
        <f aca="false" ca="false" dt2D="false" dtr="false" t="normal">I78</f>
        <v>179651.92</v>
      </c>
      <c r="J77" s="281" t="n">
        <f aca="false" ca="false" dt2D="false" dtr="false" t="normal">J78</f>
        <v>179651.92</v>
      </c>
    </row>
    <row customHeight="true" hidden="false" ht="22.5" outlineLevel="0" r="78">
      <c r="A78" s="277" t="s"/>
      <c r="B78" s="148" t="s">
        <v>397</v>
      </c>
      <c r="C78" s="150" t="n">
        <v>1000</v>
      </c>
      <c r="D78" s="151" t="s"/>
      <c r="E78" s="150" t="s">
        <v>396</v>
      </c>
      <c r="F78" s="151" t="s"/>
      <c r="G78" s="150" t="s">
        <v>271</v>
      </c>
      <c r="H78" s="151" t="s"/>
      <c r="I78" s="281" t="n">
        <f aca="false" ca="false" dt2D="false" dtr="false" t="normal">I79+I82</f>
        <v>179651.92</v>
      </c>
      <c r="J78" s="281" t="n">
        <f aca="false" ca="false" dt2D="false" dtr="false" t="normal">J79+J82</f>
        <v>179651.92</v>
      </c>
    </row>
    <row customHeight="true" hidden="false" ht="23.25" outlineLevel="0" r="79">
      <c r="A79" s="277" t="s"/>
      <c r="B79" s="205" t="s">
        <v>398</v>
      </c>
      <c r="C79" s="206" t="n">
        <v>1001</v>
      </c>
      <c r="D79" s="207" t="s"/>
      <c r="E79" s="206" t="s">
        <v>396</v>
      </c>
      <c r="F79" s="207" t="s"/>
      <c r="G79" s="206" t="s">
        <v>271</v>
      </c>
      <c r="H79" s="207" t="s"/>
      <c r="I79" s="282" t="n">
        <f aca="false" ca="false" dt2D="false" dtr="false" t="normal">I80</f>
        <v>163651.92</v>
      </c>
      <c r="J79" s="282" t="n">
        <f aca="false" ca="false" dt2D="false" dtr="false" t="normal">J80</f>
        <v>163651.92</v>
      </c>
    </row>
    <row customHeight="true" hidden="false" ht="39" outlineLevel="0" r="80">
      <c r="A80" s="277" t="s"/>
      <c r="B80" s="208" t="s">
        <v>399</v>
      </c>
      <c r="C80" s="169" t="n">
        <v>1001</v>
      </c>
      <c r="D80" s="209" t="s"/>
      <c r="E80" s="169" t="s">
        <v>400</v>
      </c>
      <c r="F80" s="209" t="s"/>
      <c r="G80" s="169" t="s">
        <v>271</v>
      </c>
      <c r="H80" s="209" t="s"/>
      <c r="I80" s="283" t="n">
        <f aca="false" ca="false" dt2D="false" dtr="false" t="normal">I81</f>
        <v>163651.92</v>
      </c>
      <c r="J80" s="283" t="n">
        <f aca="false" ca="false" dt2D="false" dtr="false" t="normal">J81</f>
        <v>163651.92</v>
      </c>
    </row>
    <row customHeight="true" hidden="false" ht="34.5" outlineLevel="0" r="81">
      <c r="A81" s="277" t="s"/>
      <c r="B81" s="295" t="s">
        <v>424</v>
      </c>
      <c r="C81" s="169" t="n">
        <v>1001</v>
      </c>
      <c r="D81" s="209" t="s"/>
      <c r="E81" s="169" t="s">
        <v>400</v>
      </c>
      <c r="F81" s="209" t="s"/>
      <c r="G81" s="169" t="n">
        <v>300</v>
      </c>
      <c r="H81" s="209" t="s"/>
      <c r="I81" s="283" t="n">
        <f aca="false" ca="false" dt2D="false" dtr="false" t="normal">163651.92</f>
        <v>163651.92</v>
      </c>
      <c r="J81" s="283" t="n">
        <f aca="false" ca="false" dt2D="false" dtr="false" t="normal">163651.92</f>
        <v>163651.92</v>
      </c>
    </row>
    <row customHeight="true" hidden="false" ht="38.25" outlineLevel="0" r="82">
      <c r="A82" s="277" t="s"/>
      <c r="B82" s="241" t="s">
        <v>402</v>
      </c>
      <c r="C82" s="242" t="n">
        <v>1006</v>
      </c>
      <c r="D82" s="243" t="s"/>
      <c r="E82" s="242" t="s">
        <v>396</v>
      </c>
      <c r="F82" s="243" t="s"/>
      <c r="G82" s="242" t="s">
        <v>271</v>
      </c>
      <c r="H82" s="243" t="s"/>
      <c r="I82" s="290" t="n">
        <f aca="false" ca="false" dt2D="false" dtr="false" t="normal">I83</f>
        <v>16000</v>
      </c>
      <c r="J82" s="290" t="n">
        <f aca="false" ca="false" dt2D="false" dtr="false" t="normal">J83</f>
        <v>16000</v>
      </c>
    </row>
    <row customHeight="true" hidden="false" ht="84.74951171875" outlineLevel="0" r="83">
      <c r="A83" s="277" t="s"/>
      <c r="B83" s="240" t="s">
        <v>404</v>
      </c>
      <c r="C83" s="244" t="n">
        <v>1006</v>
      </c>
      <c r="D83" s="245" t="s"/>
      <c r="E83" s="244" t="s">
        <v>405</v>
      </c>
      <c r="F83" s="245" t="s"/>
      <c r="G83" s="244" t="s">
        <v>271</v>
      </c>
      <c r="H83" s="245" t="s"/>
      <c r="I83" s="291" t="n">
        <f aca="false" ca="false" dt2D="false" dtr="false" t="normal">I84</f>
        <v>16000</v>
      </c>
      <c r="J83" s="291" t="n">
        <f aca="false" ca="false" dt2D="false" dtr="false" t="normal">J84</f>
        <v>16000</v>
      </c>
    </row>
    <row customHeight="true" hidden="false" ht="36.75" outlineLevel="0" r="84">
      <c r="A84" s="277" t="s"/>
      <c r="B84" s="240" t="s">
        <v>424</v>
      </c>
      <c r="C84" s="312" t="s">
        <v>425</v>
      </c>
      <c r="D84" s="313" t="s"/>
      <c r="E84" s="312" t="s">
        <v>405</v>
      </c>
      <c r="F84" s="313" t="s"/>
      <c r="G84" s="312" t="s">
        <v>426</v>
      </c>
      <c r="H84" s="313" t="s"/>
      <c r="I84" s="291" t="n">
        <f aca="false" ca="false" dt2D="false" dtr="false" t="normal">16000</f>
        <v>16000</v>
      </c>
      <c r="J84" s="291" t="n">
        <f aca="false" ca="false" dt2D="false" dtr="false" t="normal">16000</f>
        <v>16000</v>
      </c>
    </row>
    <row customHeight="true" hidden="false" ht="19.5" outlineLevel="0" r="85">
      <c r="A85" s="277" t="s"/>
      <c r="B85" s="240" t="s">
        <v>427</v>
      </c>
      <c r="C85" s="244" t="n"/>
      <c r="D85" s="245" t="s"/>
      <c r="E85" s="244" t="n"/>
      <c r="F85" s="245" t="s"/>
      <c r="G85" s="244" t="n"/>
      <c r="H85" s="245" t="s"/>
      <c r="I85" s="291" t="n">
        <f aca="false" ca="false" dt2D="false" dtr="false" t="normal">141006.69</f>
        <v>141006.69</v>
      </c>
      <c r="J85" s="291" t="n">
        <v>295139.25</v>
      </c>
    </row>
    <row customHeight="true" hidden="false" ht="18" outlineLevel="0" r="86">
      <c r="A86" s="321" t="s"/>
      <c r="B86" s="322" t="s">
        <v>428</v>
      </c>
      <c r="C86" s="323" t="s"/>
      <c r="D86" s="323" t="s"/>
      <c r="E86" s="323" t="s"/>
      <c r="F86" s="323" t="s"/>
      <c r="G86" s="323" t="s"/>
      <c r="H86" s="324" t="s"/>
      <c r="I86" s="281" t="n">
        <f aca="false" ca="false" dt2D="false" dtr="false" t="normal">I20+I34+I85</f>
        <v>5759240.73</v>
      </c>
      <c r="J86" s="281" t="n">
        <f aca="false" ca="false" dt2D="false" dtr="false" t="normal">J20+J34+J85</f>
        <v>6024662.2</v>
      </c>
    </row>
    <row customHeight="true" hidden="true" ht="24" outlineLevel="0" r="87">
      <c r="A87" s="253" t="n"/>
    </row>
    <row hidden="true" ht="16.5" outlineLevel="0" r="88">
      <c r="A88" s="254" t="n"/>
    </row>
  </sheetData>
  <mergeCells count="220">
    <mergeCell ref="I1:J1"/>
    <mergeCell ref="B2:J2"/>
    <mergeCell ref="B3:J3"/>
    <mergeCell ref="B4:J4"/>
    <mergeCell ref="B5:J5"/>
    <mergeCell ref="B6:J6"/>
    <mergeCell ref="B7:J7"/>
    <mergeCell ref="D8:J8"/>
    <mergeCell ref="A11:J11"/>
    <mergeCell ref="A12:J12"/>
    <mergeCell ref="I14:J15"/>
    <mergeCell ref="J16:J17"/>
    <mergeCell ref="B18:J19"/>
    <mergeCell ref="A14:A17"/>
    <mergeCell ref="I16:I17"/>
    <mergeCell ref="C14:H16"/>
    <mergeCell ref="B14:B17"/>
    <mergeCell ref="G17:H17"/>
    <mergeCell ref="C17:D17"/>
    <mergeCell ref="E17:F17"/>
    <mergeCell ref="C20:D20"/>
    <mergeCell ref="E20:F20"/>
    <mergeCell ref="E21:F21"/>
    <mergeCell ref="E22:F22"/>
    <mergeCell ref="C22:D22"/>
    <mergeCell ref="C21:D21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G32:H32"/>
    <mergeCell ref="G33:H33"/>
    <mergeCell ref="G34:H34"/>
    <mergeCell ref="G35:H35"/>
    <mergeCell ref="G36:H36"/>
    <mergeCell ref="E32:F32"/>
    <mergeCell ref="E33:F33"/>
    <mergeCell ref="E34:F34"/>
    <mergeCell ref="E35:F35"/>
    <mergeCell ref="E36:F36"/>
    <mergeCell ref="E37:F37"/>
    <mergeCell ref="E38:F38"/>
    <mergeCell ref="E39:F39"/>
    <mergeCell ref="C33:D33"/>
    <mergeCell ref="C34:D34"/>
    <mergeCell ref="C35:D35"/>
    <mergeCell ref="C36:D36"/>
    <mergeCell ref="C37:D37"/>
    <mergeCell ref="C38:D38"/>
    <mergeCell ref="C39:D39"/>
    <mergeCell ref="C40:D40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C49:D49"/>
    <mergeCell ref="C48:D48"/>
    <mergeCell ref="C47:D47"/>
    <mergeCell ref="C46:D46"/>
    <mergeCell ref="C45:D45"/>
    <mergeCell ref="C44:D44"/>
    <mergeCell ref="C43:D43"/>
    <mergeCell ref="C42:D42"/>
    <mergeCell ref="C41:D41"/>
    <mergeCell ref="C50:D50"/>
    <mergeCell ref="C51:D51"/>
    <mergeCell ref="C52:D52"/>
    <mergeCell ref="C53:D53"/>
    <mergeCell ref="G53:H53"/>
    <mergeCell ref="G52:H52"/>
    <mergeCell ref="G51:H51"/>
    <mergeCell ref="G50:H50"/>
    <mergeCell ref="G49:H49"/>
    <mergeCell ref="G48:H48"/>
    <mergeCell ref="B86:H86"/>
    <mergeCell ref="C85:D85"/>
    <mergeCell ref="C84:D84"/>
    <mergeCell ref="C83:D83"/>
    <mergeCell ref="G85:H85"/>
    <mergeCell ref="E85:F85"/>
    <mergeCell ref="E84:F84"/>
    <mergeCell ref="C82:D82"/>
    <mergeCell ref="E83:F83"/>
    <mergeCell ref="E82:F82"/>
    <mergeCell ref="G82:H82"/>
    <mergeCell ref="G83:H83"/>
    <mergeCell ref="G84:H84"/>
    <mergeCell ref="G76:H76"/>
    <mergeCell ref="G77:H77"/>
    <mergeCell ref="G78:H78"/>
    <mergeCell ref="E76:F76"/>
    <mergeCell ref="E77:F77"/>
    <mergeCell ref="C76:D76"/>
    <mergeCell ref="C77:D77"/>
    <mergeCell ref="E78:F78"/>
    <mergeCell ref="C78:D78"/>
    <mergeCell ref="C75:D75"/>
    <mergeCell ref="C74:D74"/>
    <mergeCell ref="C73:D73"/>
    <mergeCell ref="C72:D72"/>
    <mergeCell ref="C71:D71"/>
    <mergeCell ref="E75:F75"/>
    <mergeCell ref="E74:F74"/>
    <mergeCell ref="E73:F73"/>
    <mergeCell ref="E72:F72"/>
    <mergeCell ref="E71:F71"/>
    <mergeCell ref="G54:H54"/>
    <mergeCell ref="G55:H55"/>
    <mergeCell ref="G56:H56"/>
    <mergeCell ref="G57:H57"/>
    <mergeCell ref="G58:H58"/>
    <mergeCell ref="E58:F58"/>
    <mergeCell ref="E57:F57"/>
    <mergeCell ref="E54:F54"/>
    <mergeCell ref="E55:F55"/>
    <mergeCell ref="E56:F56"/>
    <mergeCell ref="E53:F53"/>
    <mergeCell ref="E52:F52"/>
    <mergeCell ref="E51:F51"/>
    <mergeCell ref="G59:H59"/>
    <mergeCell ref="C81:D81"/>
    <mergeCell ref="C80:D80"/>
    <mergeCell ref="E81:F81"/>
    <mergeCell ref="E80:F80"/>
    <mergeCell ref="G81:H81"/>
    <mergeCell ref="G80:H80"/>
    <mergeCell ref="E79:F79"/>
    <mergeCell ref="G79:H79"/>
    <mergeCell ref="C79:D79"/>
    <mergeCell ref="A18:A86"/>
    <mergeCell ref="C68:D68"/>
    <mergeCell ref="C70:D70"/>
    <mergeCell ref="C69:D69"/>
    <mergeCell ref="E49:F49"/>
    <mergeCell ref="E50:F50"/>
    <mergeCell ref="C54:D54"/>
    <mergeCell ref="E69:F69"/>
    <mergeCell ref="E68:F68"/>
    <mergeCell ref="E67:F67"/>
    <mergeCell ref="E66:F66"/>
    <mergeCell ref="E65:F65"/>
    <mergeCell ref="E70:F70"/>
    <mergeCell ref="E64:F64"/>
    <mergeCell ref="E63:F63"/>
    <mergeCell ref="E62:F62"/>
    <mergeCell ref="E61:F61"/>
    <mergeCell ref="E60:F60"/>
    <mergeCell ref="E59:F59"/>
    <mergeCell ref="C67:D67"/>
    <mergeCell ref="C66:D66"/>
    <mergeCell ref="C65:D65"/>
    <mergeCell ref="C64:D64"/>
    <mergeCell ref="C63:D63"/>
    <mergeCell ref="C62:D62"/>
    <mergeCell ref="C61:D61"/>
    <mergeCell ref="C60:D60"/>
    <mergeCell ref="C59:D59"/>
    <mergeCell ref="C58:D58"/>
    <mergeCell ref="C57:D57"/>
    <mergeCell ref="C56:D56"/>
    <mergeCell ref="C55:D55"/>
    <mergeCell ref="G66:H66"/>
    <mergeCell ref="G67:H67"/>
    <mergeCell ref="G71:H71"/>
    <mergeCell ref="G72:H72"/>
    <mergeCell ref="G73:H73"/>
    <mergeCell ref="G74:H74"/>
    <mergeCell ref="G75:H75"/>
    <mergeCell ref="G65:H65"/>
    <mergeCell ref="G68:H68"/>
    <mergeCell ref="G69:H69"/>
    <mergeCell ref="G70:H70"/>
    <mergeCell ref="G64:H64"/>
    <mergeCell ref="G63:H63"/>
    <mergeCell ref="G62:H62"/>
    <mergeCell ref="G61:H61"/>
    <mergeCell ref="G60:H60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  <rowBreaks count="4" manualBreakCount="4">
    <brk id="24" man="true" max="16383"/>
    <brk id="33" man="true" max="16383"/>
    <brk id="44" man="true" max="16383"/>
    <brk id="56" man="true" max="16383"/>
  </rowBreaks>
</worksheet>
</file>

<file path=xl/worksheets/sheet1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10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35.8554677977794"/>
    <col customWidth="true" hidden="false" max="2" min="2" outlineLevel="0" width="5.91836412242421"/>
    <col customWidth="true" max="3" min="3" outlineLevel="0" width="13.9999996616676"/>
    <col customWidth="true" hidden="false" max="4" min="4" outlineLevel="0" width="6.72452623742101"/>
    <col customWidth="true" hidden="false" max="5" min="5" outlineLevel="0" width="15.6464480938101"/>
  </cols>
  <sheetData>
    <row outlineLevel="0" r="1">
      <c r="A1" s="3" t="n"/>
      <c r="C1" s="3" t="n"/>
      <c r="D1" s="1" t="n"/>
      <c r="E1" s="1" t="s">
        <v>429</v>
      </c>
    </row>
    <row outlineLevel="0" r="2">
      <c r="A2" s="3" t="n"/>
      <c r="B2" s="1" t="s">
        <v>1</v>
      </c>
      <c r="C2" s="1" t="s"/>
      <c r="D2" s="1" t="s"/>
      <c r="E2" s="1" t="s"/>
    </row>
    <row outlineLevel="0" r="3">
      <c r="A3" s="3" t="n"/>
      <c r="B3" s="1" t="s">
        <v>2</v>
      </c>
      <c r="C3" s="1" t="s"/>
      <c r="D3" s="1" t="s"/>
      <c r="E3" s="1" t="s"/>
    </row>
    <row outlineLevel="0" r="4">
      <c r="A4" s="1" t="s">
        <v>25</v>
      </c>
      <c r="B4" s="1" t="s"/>
      <c r="C4" s="1" t="s"/>
      <c r="D4" s="1" t="s"/>
      <c r="E4" s="1" t="s"/>
    </row>
    <row outlineLevel="0" r="5">
      <c r="A5" s="3" t="n"/>
      <c r="B5" s="1" t="s">
        <v>45</v>
      </c>
      <c r="C5" s="1" t="s"/>
      <c r="D5" s="1" t="s"/>
      <c r="E5" s="1" t="s"/>
    </row>
    <row outlineLevel="0" r="6">
      <c r="A6" s="1" t="s">
        <v>97</v>
      </c>
      <c r="B6" s="1" t="s"/>
      <c r="C6" s="1" t="s"/>
      <c r="D6" s="1" t="s"/>
      <c r="E6" s="1" t="s"/>
    </row>
    <row outlineLevel="0" r="7">
      <c r="A7" s="64" t="s">
        <v>47</v>
      </c>
      <c r="B7" s="64" t="s"/>
      <c r="C7" s="64" t="s"/>
      <c r="D7" s="64" t="s"/>
      <c r="E7" s="64" t="s"/>
      <c r="F7" s="0" t="n"/>
      <c r="G7" s="0" t="n"/>
      <c r="H7" s="0" t="n"/>
      <c r="I7" s="0" t="n"/>
      <c r="J7" s="0" t="n"/>
      <c r="K7" s="0" t="n"/>
    </row>
    <row outlineLevel="0" r="8">
      <c r="A8" s="65" t="s">
        <v>48</v>
      </c>
      <c r="B8" s="65" t="s"/>
      <c r="C8" s="65" t="s"/>
      <c r="D8" s="65" t="s"/>
      <c r="E8" s="65" t="s"/>
      <c r="F8" s="65" t="n"/>
      <c r="G8" s="65" t="n"/>
      <c r="H8" s="65" t="n"/>
      <c r="I8" s="65" t="n"/>
      <c r="J8" s="65" t="n"/>
      <c r="K8" s="65" t="n"/>
    </row>
    <row outlineLevel="0" r="9">
      <c r="A9" s="3" t="n"/>
      <c r="C9" s="1" t="n"/>
      <c r="D9" s="1" t="s"/>
      <c r="E9" s="1" t="s"/>
    </row>
    <row ht="15.75" outlineLevel="0" r="10">
      <c r="A10" s="325" t="s">
        <v>430</v>
      </c>
    </row>
    <row customHeight="true" ht="30" outlineLevel="0" r="11">
      <c r="A11" s="326" t="s">
        <v>431</v>
      </c>
      <c r="B11" s="326" t="s"/>
      <c r="C11" s="326" t="s"/>
      <c r="D11" s="326" t="s"/>
      <c r="E11" s="326" t="s"/>
    </row>
    <row outlineLevel="0" r="12">
      <c r="A12" s="326" t="s">
        <v>432</v>
      </c>
      <c r="B12" s="326" t="s"/>
      <c r="C12" s="326" t="s"/>
      <c r="D12" s="326" t="s"/>
      <c r="E12" s="326" t="s"/>
    </row>
    <row ht="15.75" outlineLevel="0" r="13">
      <c r="A13" s="1" t="n"/>
    </row>
    <row customHeight="true" ht="31.5" outlineLevel="0" r="14">
      <c r="A14" s="98" t="s">
        <v>29</v>
      </c>
      <c r="B14" s="134" t="s">
        <v>418</v>
      </c>
      <c r="C14" s="135" t="s"/>
      <c r="D14" s="136" t="s"/>
      <c r="E14" s="261" t="s">
        <v>161</v>
      </c>
    </row>
    <row customHeight="true" ht="16.5" outlineLevel="0" r="15">
      <c r="A15" s="327" t="s"/>
      <c r="B15" s="134" t="s">
        <v>433</v>
      </c>
      <c r="C15" s="98" t="s">
        <v>261</v>
      </c>
      <c r="D15" s="104" t="s">
        <v>434</v>
      </c>
      <c r="E15" s="265" t="s"/>
    </row>
    <row customHeight="true" ht="16.5" outlineLevel="0" r="16">
      <c r="A16" s="100" t="s"/>
      <c r="B16" s="328" t="s"/>
      <c r="C16" s="100" t="s"/>
      <c r="D16" s="329" t="s"/>
      <c r="E16" s="273" t="s"/>
    </row>
    <row customHeight="true" ht="18.75" outlineLevel="0" r="17">
      <c r="A17" s="165" t="s">
        <v>269</v>
      </c>
      <c r="B17" s="166" t="s">
        <v>270</v>
      </c>
      <c r="C17" s="166" t="s">
        <v>403</v>
      </c>
      <c r="D17" s="166" t="s">
        <v>271</v>
      </c>
      <c r="E17" s="152" t="n">
        <f aca="false" ca="false" dt2D="false" dtr="false" t="normal">E18+E21+E31+E28</f>
        <v>3093038.91</v>
      </c>
    </row>
    <row customHeight="true" ht="64.5" outlineLevel="0" r="18">
      <c r="A18" s="165" t="s">
        <v>272</v>
      </c>
      <c r="B18" s="157" t="s">
        <v>273</v>
      </c>
      <c r="C18" s="157" t="s">
        <v>403</v>
      </c>
      <c r="D18" s="157" t="s">
        <v>271</v>
      </c>
      <c r="E18" s="202" t="n">
        <f aca="false" ca="false" dt2D="false" dtr="false" t="normal">E19</f>
        <v>630500</v>
      </c>
    </row>
    <row customHeight="true" hidden="false" ht="84.7499389648438" outlineLevel="0" r="19">
      <c r="A19" s="24" t="s">
        <v>274</v>
      </c>
      <c r="B19" s="157" t="s">
        <v>273</v>
      </c>
      <c r="C19" s="157" t="s">
        <v>275</v>
      </c>
      <c r="D19" s="157" t="s">
        <v>271</v>
      </c>
      <c r="E19" s="217" t="n">
        <f aca="false" ca="false" dt2D="false" dtr="false" t="normal">E20</f>
        <v>630500</v>
      </c>
    </row>
    <row customHeight="true" hidden="false" ht="106.499938964844" outlineLevel="0" r="20">
      <c r="A20" s="24" t="s">
        <v>276</v>
      </c>
      <c r="B20" s="157" t="s">
        <v>273</v>
      </c>
      <c r="C20" s="157" t="s">
        <v>275</v>
      </c>
      <c r="D20" s="157" t="s">
        <v>284</v>
      </c>
      <c r="E20" s="330" t="n">
        <f aca="false" ca="false" dt2D="false" dtr="false" t="normal">'приложение 6'!G23</f>
        <v>630500</v>
      </c>
    </row>
    <row customHeight="true" hidden="false" ht="78.75" outlineLevel="0" r="21">
      <c r="A21" s="165" t="s">
        <v>277</v>
      </c>
      <c r="B21" s="157" t="s">
        <v>278</v>
      </c>
      <c r="C21" s="157" t="s">
        <v>403</v>
      </c>
      <c r="D21" s="157" t="s">
        <v>271</v>
      </c>
      <c r="E21" s="202" t="n">
        <f aca="false" ca="false" dt2D="false" dtr="false" t="normal">E22+E26</f>
        <v>2236721.6</v>
      </c>
    </row>
    <row customHeight="true" hidden="false" ht="85.5000610351562" outlineLevel="0" r="22">
      <c r="A22" s="24" t="s">
        <v>274</v>
      </c>
      <c r="B22" s="157" t="s">
        <v>278</v>
      </c>
      <c r="C22" s="157" t="s">
        <v>275</v>
      </c>
      <c r="D22" s="157" t="s">
        <v>271</v>
      </c>
      <c r="E22" s="217" t="n">
        <f aca="false" ca="false" dt2D="false" dtr="false" t="normal">E23+E24+E25</f>
        <v>2098002.5</v>
      </c>
    </row>
    <row customHeight="true" ht="96.75" outlineLevel="0" r="23">
      <c r="A23" s="24" t="s">
        <v>276</v>
      </c>
      <c r="B23" s="157" t="s">
        <v>278</v>
      </c>
      <c r="C23" s="157" t="s">
        <v>275</v>
      </c>
      <c r="D23" s="157" t="n">
        <v>100</v>
      </c>
      <c r="E23" s="331" t="n">
        <f aca="false" ca="false" dt2D="false" dtr="false" t="normal">'приложение 6'!G26</f>
        <v>1124700</v>
      </c>
    </row>
    <row customHeight="true" hidden="false" ht="43.4999389648438" outlineLevel="0" r="24">
      <c r="A24" s="293" t="s">
        <v>306</v>
      </c>
      <c r="B24" s="157" t="s">
        <v>278</v>
      </c>
      <c r="C24" s="157" t="s">
        <v>275</v>
      </c>
      <c r="D24" s="157" t="n">
        <v>200</v>
      </c>
      <c r="E24" s="332" t="n">
        <f aca="false" ca="false" dt2D="false" dtr="false" t="normal">'приложение 6'!G27</f>
        <v>962302.5</v>
      </c>
    </row>
    <row customHeight="true" hidden="false" ht="21" outlineLevel="0" r="25">
      <c r="A25" s="24" t="s">
        <v>297</v>
      </c>
      <c r="B25" s="157" t="s">
        <v>278</v>
      </c>
      <c r="C25" s="157" t="s">
        <v>275</v>
      </c>
      <c r="D25" s="157" t="n">
        <v>800</v>
      </c>
      <c r="E25" s="332" t="n">
        <f aca="false" ca="false" dt2D="false" dtr="false" t="normal">'приложение 6'!G28</f>
        <v>11000</v>
      </c>
    </row>
    <row customHeight="true" ht="96.75" outlineLevel="0" r="26">
      <c r="A26" s="24" t="s">
        <v>282</v>
      </c>
      <c r="B26" s="333" t="s">
        <v>278</v>
      </c>
      <c r="C26" s="157" t="s">
        <v>283</v>
      </c>
      <c r="D26" s="157" t="s">
        <v>271</v>
      </c>
      <c r="E26" s="332" t="n">
        <f aca="false" ca="false" dt2D="false" dtr="false" t="normal">E27</f>
        <v>138719.1</v>
      </c>
    </row>
    <row customHeight="true" hidden="false" ht="96.75" outlineLevel="0" r="27">
      <c r="A27" s="24" t="s">
        <v>279</v>
      </c>
      <c r="B27" s="333" t="s">
        <v>278</v>
      </c>
      <c r="C27" s="157" t="s">
        <v>283</v>
      </c>
      <c r="D27" s="157" t="s">
        <v>284</v>
      </c>
      <c r="E27" s="332" t="n">
        <f aca="false" ca="false" dt2D="false" dtr="false" t="normal">'приложение 6'!G30</f>
        <v>138719.1</v>
      </c>
    </row>
    <row customHeight="true" hidden="false" ht="21.75" outlineLevel="0" r="28">
      <c r="A28" s="69" t="s">
        <v>294</v>
      </c>
      <c r="B28" s="334" t="s">
        <v>295</v>
      </c>
      <c r="C28" s="334" t="s">
        <v>403</v>
      </c>
      <c r="D28" s="334" t="s">
        <v>271</v>
      </c>
      <c r="E28" s="335" t="n">
        <f aca="false" ca="false" dt2D="false" dtr="false" t="normal">E29</f>
        <v>21617.31</v>
      </c>
    </row>
    <row customHeight="true" hidden="false" ht="29.2499389648438" outlineLevel="0" r="29">
      <c r="A29" s="86" t="s">
        <v>435</v>
      </c>
      <c r="B29" s="336" t="s">
        <v>295</v>
      </c>
      <c r="C29" s="337" t="n">
        <v>9090020001</v>
      </c>
      <c r="D29" s="336" t="s">
        <v>271</v>
      </c>
      <c r="E29" s="338" t="n">
        <f aca="false" ca="false" dt2D="false" dtr="false" t="normal">E30</f>
        <v>21617.31</v>
      </c>
    </row>
    <row customHeight="true" hidden="false" ht="18.0001220703125" outlineLevel="0" r="30">
      <c r="A30" s="86" t="s">
        <v>436</v>
      </c>
      <c r="B30" s="336" t="s">
        <v>295</v>
      </c>
      <c r="C30" s="337" t="n">
        <v>9090020001</v>
      </c>
      <c r="D30" s="336" t="s">
        <v>437</v>
      </c>
      <c r="E30" s="338" t="n">
        <f aca="false" ca="false" dt2D="false" dtr="false" t="normal">'приложение 6'!G40</f>
        <v>21617.31</v>
      </c>
    </row>
    <row customHeight="true" hidden="false" ht="29.2499389648438" outlineLevel="0" r="31">
      <c r="A31" s="339" t="s">
        <v>438</v>
      </c>
      <c r="B31" s="340" t="s">
        <v>439</v>
      </c>
      <c r="C31" s="340" t="s">
        <v>440</v>
      </c>
      <c r="D31" s="340" t="s">
        <v>441</v>
      </c>
      <c r="E31" s="168" t="n">
        <f aca="false" ca="false" dt2D="false" dtr="false" t="normal">E34+E36+E32+E38</f>
        <v>204200</v>
      </c>
    </row>
    <row customHeight="true" hidden="false" ht="87.7501220703125" outlineLevel="0" r="32">
      <c r="A32" s="160" t="s">
        <v>304</v>
      </c>
      <c r="B32" s="188" t="s">
        <v>299</v>
      </c>
      <c r="C32" s="157" t="s">
        <v>305</v>
      </c>
      <c r="D32" s="191" t="s">
        <v>271</v>
      </c>
      <c r="E32" s="341" t="n">
        <f aca="false" ca="false" dt2D="false" dtr="false" t="normal">E33</f>
        <v>69.7</v>
      </c>
    </row>
    <row customHeight="true" hidden="false" ht="53.2499389648438" outlineLevel="0" r="33">
      <c r="A33" s="160" t="s">
        <v>306</v>
      </c>
      <c r="B33" s="188" t="s">
        <v>299</v>
      </c>
      <c r="C33" s="157" t="s">
        <v>305</v>
      </c>
      <c r="D33" s="191" t="s">
        <v>307</v>
      </c>
      <c r="E33" s="341" t="n">
        <f aca="false" ca="false" dt2D="false" dtr="false" t="normal">'приложение 6'!G47</f>
        <v>69.7</v>
      </c>
    </row>
    <row customHeight="true" hidden="false" ht="53.2499389648438" outlineLevel="0" r="34">
      <c r="A34" s="342" t="s">
        <v>442</v>
      </c>
      <c r="B34" s="188" t="s">
        <v>299</v>
      </c>
      <c r="C34" s="188" t="s">
        <v>309</v>
      </c>
      <c r="D34" s="191" t="s">
        <v>271</v>
      </c>
      <c r="E34" s="341" t="n">
        <f aca="false" ca="false" dt2D="false" dtr="false" t="normal">E35</f>
        <v>100765.15</v>
      </c>
    </row>
    <row customHeight="true" hidden="false" ht="43.5" outlineLevel="0" r="35">
      <c r="A35" s="342" t="s">
        <v>280</v>
      </c>
      <c r="B35" s="188" t="s">
        <v>299</v>
      </c>
      <c r="C35" s="188" t="s">
        <v>309</v>
      </c>
      <c r="D35" s="191" t="s">
        <v>307</v>
      </c>
      <c r="E35" s="341" t="n">
        <f aca="false" ca="false" dt2D="false" dtr="false" t="normal">'приложение 6'!G49</f>
        <v>100765.15</v>
      </c>
    </row>
    <row customHeight="true" hidden="false" ht="65.2501220703125" outlineLevel="0" r="36">
      <c r="A36" s="342" t="s">
        <v>443</v>
      </c>
      <c r="B36" s="188" t="s">
        <v>299</v>
      </c>
      <c r="C36" s="188" t="s">
        <v>312</v>
      </c>
      <c r="D36" s="191" t="s">
        <v>271</v>
      </c>
      <c r="E36" s="341" t="n">
        <f aca="false" ca="false" dt2D="false" dtr="false" t="normal">E37</f>
        <v>100765.15</v>
      </c>
    </row>
    <row customHeight="true" hidden="false" ht="39.75" outlineLevel="0" r="37">
      <c r="A37" s="342" t="s">
        <v>280</v>
      </c>
      <c r="B37" s="188" t="s">
        <v>299</v>
      </c>
      <c r="C37" s="188" t="s">
        <v>312</v>
      </c>
      <c r="D37" s="191" t="s">
        <v>307</v>
      </c>
      <c r="E37" s="341" t="n">
        <f aca="false" ca="false" dt2D="false" dtr="false" t="normal">'приложение 6'!G51</f>
        <v>100765.15</v>
      </c>
    </row>
    <row customHeight="true" hidden="false" ht="30" outlineLevel="0" r="38">
      <c r="A38" s="24" t="s">
        <v>444</v>
      </c>
      <c r="B38" s="157" t="s">
        <v>299</v>
      </c>
      <c r="C38" s="157" t="n">
        <v>9090020004</v>
      </c>
      <c r="D38" s="157" t="s">
        <v>271</v>
      </c>
      <c r="E38" s="249" t="n">
        <f aca="false" ca="false" dt2D="false" dtr="false" t="normal">E39</f>
        <v>2600</v>
      </c>
    </row>
    <row customHeight="true" ht="20.25" outlineLevel="0" r="39">
      <c r="A39" s="24" t="s">
        <v>297</v>
      </c>
      <c r="B39" s="157" t="s">
        <v>299</v>
      </c>
      <c r="C39" s="157" t="n">
        <v>9090020004</v>
      </c>
      <c r="D39" s="157" t="n">
        <v>800</v>
      </c>
      <c r="E39" s="343" t="n">
        <f aca="false" ca="false" dt2D="false" dtr="false" t="normal">'приложение 6'!G43</f>
        <v>2600</v>
      </c>
    </row>
    <row customHeight="true" ht="20.25" outlineLevel="0" r="40">
      <c r="A40" s="165" t="s">
        <v>285</v>
      </c>
      <c r="B40" s="166" t="s">
        <v>286</v>
      </c>
      <c r="C40" s="166" t="s">
        <v>403</v>
      </c>
      <c r="D40" s="166" t="s">
        <v>271</v>
      </c>
      <c r="E40" s="152" t="n">
        <f aca="false" ca="false" dt2D="false" dtr="false" t="normal">E41</f>
        <v>105644.5</v>
      </c>
    </row>
    <row customHeight="true" ht="35.25" outlineLevel="0" r="41">
      <c r="A41" s="165" t="s">
        <v>287</v>
      </c>
      <c r="B41" s="157" t="s">
        <v>288</v>
      </c>
      <c r="C41" s="157" t="s">
        <v>403</v>
      </c>
      <c r="D41" s="157" t="s">
        <v>271</v>
      </c>
      <c r="E41" s="202" t="n">
        <f aca="false" ca="false" dt2D="false" dtr="false" t="normal">E42</f>
        <v>105644.5</v>
      </c>
    </row>
    <row customHeight="true" ht="65.25" outlineLevel="0" r="42">
      <c r="A42" s="24" t="s">
        <v>289</v>
      </c>
      <c r="B42" s="157" t="s">
        <v>288</v>
      </c>
      <c r="C42" s="157" t="s">
        <v>290</v>
      </c>
      <c r="D42" s="157" t="s">
        <v>271</v>
      </c>
      <c r="E42" s="217" t="n">
        <f aca="false" ca="false" dt2D="false" dtr="false" t="normal">E43+E44</f>
        <v>105644.5</v>
      </c>
    </row>
    <row customHeight="true" hidden="false" ht="71.25" outlineLevel="0" r="43">
      <c r="A43" s="24" t="s">
        <v>276</v>
      </c>
      <c r="B43" s="157" t="s">
        <v>288</v>
      </c>
      <c r="C43" s="157" t="s">
        <v>290</v>
      </c>
      <c r="D43" s="157" t="n">
        <v>100</v>
      </c>
      <c r="E43" s="330" t="n">
        <f aca="false" ca="false" dt2D="false" dtr="false" t="normal">'приложение 6'!G34</f>
        <v>101506</v>
      </c>
    </row>
    <row customHeight="true" ht="45.75" outlineLevel="0" r="44">
      <c r="A44" s="90" t="s">
        <v>306</v>
      </c>
      <c r="B44" s="157" t="s">
        <v>288</v>
      </c>
      <c r="C44" s="157" t="s">
        <v>290</v>
      </c>
      <c r="D44" s="157" t="n">
        <v>200</v>
      </c>
      <c r="E44" s="330" t="n">
        <f aca="false" ca="false" dt2D="false" dtr="false" t="normal">'приложение 6'!G35</f>
        <v>4138.5</v>
      </c>
    </row>
    <row customHeight="true" hidden="false" ht="29.9998779296875" outlineLevel="0" r="45">
      <c r="A45" s="165" t="s">
        <v>325</v>
      </c>
      <c r="B45" s="166" t="s">
        <v>326</v>
      </c>
      <c r="C45" s="166" t="s">
        <v>403</v>
      </c>
      <c r="D45" s="166" t="s">
        <v>271</v>
      </c>
      <c r="E45" s="152" t="n">
        <f aca="false" ca="false" dt2D="false" dtr="false" t="normal">E51+E46</f>
        <v>80578.95</v>
      </c>
    </row>
    <row customHeight="true" hidden="false" ht="59.25" outlineLevel="0" r="46">
      <c r="A46" s="148" t="s">
        <v>445</v>
      </c>
      <c r="B46" s="191" t="s">
        <v>328</v>
      </c>
      <c r="C46" s="191" t="s">
        <v>324</v>
      </c>
      <c r="D46" s="191" t="s">
        <v>271</v>
      </c>
      <c r="E46" s="204" t="n">
        <f aca="false" ca="false" dt2D="false" dtr="false" t="normal">E47+E49</f>
        <v>31578.95</v>
      </c>
    </row>
    <row customHeight="true" hidden="false" ht="45.75" outlineLevel="0" r="47">
      <c r="A47" s="208" t="s">
        <v>329</v>
      </c>
      <c r="B47" s="191" t="s">
        <v>328</v>
      </c>
      <c r="C47" s="191" t="s">
        <v>330</v>
      </c>
      <c r="D47" s="191" t="s">
        <v>271</v>
      </c>
      <c r="E47" s="204" t="n">
        <f aca="false" ca="false" dt2D="false" dtr="false" t="normal">E48</f>
        <v>30000</v>
      </c>
    </row>
    <row customHeight="true" hidden="false" ht="45.75" outlineLevel="0" r="48">
      <c r="A48" s="208" t="s">
        <v>280</v>
      </c>
      <c r="B48" s="191" t="s">
        <v>328</v>
      </c>
      <c r="C48" s="191" t="s">
        <v>330</v>
      </c>
      <c r="D48" s="191" t="s">
        <v>307</v>
      </c>
      <c r="E48" s="204" t="n">
        <f aca="false" ca="false" dt2D="false" dtr="false" t="normal">'приложение 6'!G60</f>
        <v>30000</v>
      </c>
    </row>
    <row customHeight="true" hidden="false" ht="45.75" outlineLevel="0" r="49">
      <c r="A49" s="208" t="s">
        <v>331</v>
      </c>
      <c r="B49" s="191" t="s">
        <v>328</v>
      </c>
      <c r="C49" s="191" t="s">
        <v>332</v>
      </c>
      <c r="D49" s="191" t="s">
        <v>271</v>
      </c>
      <c r="E49" s="204" t="n">
        <f aca="false" ca="false" dt2D="false" dtr="false" t="normal">E50</f>
        <v>1578.95</v>
      </c>
    </row>
    <row customHeight="true" hidden="false" ht="45.75" outlineLevel="0" r="50">
      <c r="A50" s="208" t="s">
        <v>280</v>
      </c>
      <c r="B50" s="191" t="s">
        <v>328</v>
      </c>
      <c r="C50" s="191" t="s">
        <v>332</v>
      </c>
      <c r="D50" s="191" t="s">
        <v>307</v>
      </c>
      <c r="E50" s="204" t="n">
        <f aca="false" ca="false" dt2D="false" dtr="false" t="normal">'приложение 6'!G62</f>
        <v>1578.95</v>
      </c>
    </row>
    <row customHeight="true" hidden="false" ht="45.75" outlineLevel="0" r="51">
      <c r="A51" s="165" t="s">
        <v>333</v>
      </c>
      <c r="B51" s="157" t="s">
        <v>334</v>
      </c>
      <c r="C51" s="157" t="s">
        <v>403</v>
      </c>
      <c r="D51" s="157" t="s">
        <v>271</v>
      </c>
      <c r="E51" s="202" t="n">
        <f aca="false" ca="false" dt2D="false" dtr="false" t="normal">E52</f>
        <v>49000</v>
      </c>
    </row>
    <row customHeight="true" hidden="false" ht="44.25" outlineLevel="0" r="52">
      <c r="A52" s="24" t="s">
        <v>335</v>
      </c>
      <c r="B52" s="157" t="s">
        <v>334</v>
      </c>
      <c r="C52" s="157" t="s">
        <v>336</v>
      </c>
      <c r="D52" s="157" t="s">
        <v>271</v>
      </c>
      <c r="E52" s="217" t="n">
        <f aca="false" ca="false" dt2D="false" dtr="false" t="normal">E53</f>
        <v>49000</v>
      </c>
    </row>
    <row customHeight="true" ht="49.5" outlineLevel="0" r="53">
      <c r="A53" s="293" t="s">
        <v>306</v>
      </c>
      <c r="B53" s="157" t="s">
        <v>334</v>
      </c>
      <c r="C53" s="157" t="s">
        <v>336</v>
      </c>
      <c r="D53" s="157" t="n">
        <v>200</v>
      </c>
      <c r="E53" s="217" t="n">
        <f aca="false" ca="false" dt2D="false" dtr="false" t="normal">'приложение 6'!G65</f>
        <v>49000</v>
      </c>
    </row>
    <row customHeight="true" ht="18" outlineLevel="0" r="54">
      <c r="A54" s="165" t="s">
        <v>313</v>
      </c>
      <c r="B54" s="166" t="s">
        <v>314</v>
      </c>
      <c r="C54" s="166" t="s">
        <v>403</v>
      </c>
      <c r="D54" s="166" t="s">
        <v>271</v>
      </c>
      <c r="E54" s="152" t="n">
        <f aca="false" ca="false" dt2D="false" dtr="false" t="normal">E58+E55</f>
        <v>3242243.96</v>
      </c>
    </row>
    <row customHeight="true" hidden="false" ht="24.75" outlineLevel="0" r="55">
      <c r="A55" s="344" t="s">
        <v>446</v>
      </c>
      <c r="B55" s="345" t="s">
        <v>447</v>
      </c>
      <c r="C55" s="157" t="s">
        <v>403</v>
      </c>
      <c r="D55" s="157" t="s">
        <v>271</v>
      </c>
      <c r="E55" s="346" t="n">
        <f aca="false" ca="false" dt2D="false" dtr="false" t="normal">E56</f>
        <v>77294.0699999998</v>
      </c>
    </row>
    <row customHeight="true" hidden="false" ht="43.5" outlineLevel="0" r="56">
      <c r="A56" s="198" t="s">
        <v>318</v>
      </c>
      <c r="B56" s="199" t="s">
        <v>319</v>
      </c>
      <c r="C56" s="199" t="s">
        <v>320</v>
      </c>
      <c r="D56" s="157" t="s">
        <v>271</v>
      </c>
      <c r="E56" s="346" t="n">
        <f aca="false" ca="false" dt2D="false" dtr="false" t="normal">E57</f>
        <v>77294.0699999998</v>
      </c>
    </row>
    <row customHeight="true" hidden="false" ht="39" outlineLevel="0" r="57">
      <c r="A57" s="187" t="s">
        <v>310</v>
      </c>
      <c r="B57" s="199" t="s">
        <v>319</v>
      </c>
      <c r="C57" s="199" t="s">
        <v>320</v>
      </c>
      <c r="D57" s="157" t="s">
        <v>307</v>
      </c>
      <c r="E57" s="346" t="n">
        <f aca="false" ca="false" dt2D="false" dtr="false" t="normal">'приложение 6'!G55</f>
        <v>77294.0699999998</v>
      </c>
    </row>
    <row customHeight="true" ht="31.5" outlineLevel="0" r="58">
      <c r="A58" s="165" t="s">
        <v>423</v>
      </c>
      <c r="B58" s="157" t="s">
        <v>340</v>
      </c>
      <c r="C58" s="157" t="s">
        <v>403</v>
      </c>
      <c r="D58" s="157" t="s">
        <v>271</v>
      </c>
      <c r="E58" s="202" t="n">
        <f aca="false" ca="false" dt2D="false" dtr="false" t="normal">E59+E61+E63+E65+E67</f>
        <v>3164949.89</v>
      </c>
    </row>
    <row customHeight="true" ht="81" outlineLevel="0" r="59">
      <c r="A59" s="40" t="s">
        <v>448</v>
      </c>
      <c r="B59" s="347" t="s">
        <v>449</v>
      </c>
      <c r="C59" s="347" t="s">
        <v>450</v>
      </c>
      <c r="D59" s="347" t="s">
        <v>451</v>
      </c>
      <c r="E59" s="238" t="n">
        <f aca="false" ca="false" dt2D="false" dtr="false" t="normal">E60</f>
        <v>2589749.89</v>
      </c>
    </row>
    <row customHeight="true" hidden="false" ht="47.25" outlineLevel="0" r="60">
      <c r="A60" s="40" t="s">
        <v>452</v>
      </c>
      <c r="B60" s="347" t="s">
        <v>449</v>
      </c>
      <c r="C60" s="347" t="s">
        <v>450</v>
      </c>
      <c r="D60" s="347" t="n">
        <v>200</v>
      </c>
      <c r="E60" s="238" t="n">
        <f aca="false" ca="false" dt2D="false" dtr="false" t="normal">'приложение 6'!G70</f>
        <v>2589749.89</v>
      </c>
    </row>
    <row customHeight="true" hidden="false" ht="27" outlineLevel="0" r="61">
      <c r="A61" s="228" t="s">
        <v>367</v>
      </c>
      <c r="B61" s="229" t="s">
        <v>368</v>
      </c>
      <c r="C61" s="191" t="s">
        <v>369</v>
      </c>
      <c r="D61" s="191" t="s">
        <v>271</v>
      </c>
      <c r="E61" s="341" t="n">
        <f aca="false" ca="false" dt2D="false" dtr="false" t="normal">E62</f>
        <v>341200</v>
      </c>
    </row>
    <row customHeight="true" hidden="false" ht="45.75" outlineLevel="0" r="62">
      <c r="A62" s="232" t="s">
        <v>306</v>
      </c>
      <c r="B62" s="229" t="s">
        <v>368</v>
      </c>
      <c r="C62" s="191" t="s">
        <v>369</v>
      </c>
      <c r="D62" s="191" t="s">
        <v>307</v>
      </c>
      <c r="E62" s="341" t="n">
        <f aca="false" ca="false" dt2D="false" dtr="false" t="normal">'приложение 6'!G90</f>
        <v>341200</v>
      </c>
    </row>
    <row customHeight="true" hidden="false" ht="45.75" outlineLevel="0" r="63">
      <c r="A63" s="232" t="s">
        <v>370</v>
      </c>
      <c r="B63" s="229" t="s">
        <v>368</v>
      </c>
      <c r="C63" s="191" t="s">
        <v>371</v>
      </c>
      <c r="D63" s="191" t="s">
        <v>271</v>
      </c>
      <c r="E63" s="341" t="n">
        <f aca="false" ca="false" dt2D="false" dtr="false" t="normal">E64</f>
        <v>20000</v>
      </c>
    </row>
    <row customHeight="true" hidden="false" ht="45.75" outlineLevel="0" r="64">
      <c r="A64" s="232" t="s">
        <v>306</v>
      </c>
      <c r="B64" s="229" t="s">
        <v>368</v>
      </c>
      <c r="C64" s="191" t="s">
        <v>371</v>
      </c>
      <c r="D64" s="191" t="s">
        <v>307</v>
      </c>
      <c r="E64" s="341" t="n">
        <f aca="false" ca="false" dt2D="false" dtr="false" t="normal">'приложение 6'!G92</f>
        <v>20000</v>
      </c>
    </row>
    <row customHeight="true" hidden="false" ht="29.25" outlineLevel="0" r="65">
      <c r="A65" s="228" t="s">
        <v>372</v>
      </c>
      <c r="B65" s="229" t="s">
        <v>368</v>
      </c>
      <c r="C65" s="191" t="s">
        <v>373</v>
      </c>
      <c r="D65" s="229" t="s">
        <v>271</v>
      </c>
      <c r="E65" s="341" t="n">
        <f aca="false" ca="false" dt2D="false" dtr="false" t="normal">E66</f>
        <v>200000</v>
      </c>
    </row>
    <row customHeight="true" hidden="false" ht="45.75" outlineLevel="0" r="66">
      <c r="A66" s="232" t="s">
        <v>306</v>
      </c>
      <c r="B66" s="229" t="s">
        <v>368</v>
      </c>
      <c r="C66" s="191" t="s">
        <v>373</v>
      </c>
      <c r="D66" s="229" t="s">
        <v>307</v>
      </c>
      <c r="E66" s="341" t="n">
        <f aca="false" ca="false" dt2D="false" dtr="false" t="normal">'приложение 6'!G94</f>
        <v>200000</v>
      </c>
    </row>
    <row customHeight="true" hidden="false" ht="45.75" outlineLevel="0" r="67">
      <c r="A67" s="228" t="s">
        <v>374</v>
      </c>
      <c r="B67" s="229" t="s">
        <v>368</v>
      </c>
      <c r="C67" s="191" t="s">
        <v>375</v>
      </c>
      <c r="D67" s="229" t="s">
        <v>271</v>
      </c>
      <c r="E67" s="341" t="n">
        <f aca="false" ca="false" dt2D="false" dtr="false" t="normal">E68</f>
        <v>14000</v>
      </c>
    </row>
    <row customHeight="true" hidden="false" ht="45.75" outlineLevel="0" r="68">
      <c r="A68" s="232" t="s">
        <v>306</v>
      </c>
      <c r="B68" s="229" t="s">
        <v>368</v>
      </c>
      <c r="C68" s="191" t="s">
        <v>375</v>
      </c>
      <c r="D68" s="229" t="s">
        <v>307</v>
      </c>
      <c r="E68" s="341" t="n">
        <f aca="false" ca="false" dt2D="false" dtr="false" t="normal">'приложение 6'!G96</f>
        <v>14000</v>
      </c>
    </row>
    <row customHeight="true" hidden="false" ht="20.25" outlineLevel="0" r="69">
      <c r="A69" s="165" t="s">
        <v>345</v>
      </c>
      <c r="B69" s="166" t="s">
        <v>346</v>
      </c>
      <c r="C69" s="166" t="s">
        <v>403</v>
      </c>
      <c r="D69" s="166" t="s">
        <v>271</v>
      </c>
      <c r="E69" s="152" t="n">
        <f aca="false" ca="false" dt2D="false" dtr="false" t="normal">E70</f>
        <v>1349703.63</v>
      </c>
    </row>
    <row customHeight="true" hidden="false" ht="16.5" outlineLevel="0" r="70">
      <c r="A70" s="165" t="s">
        <v>347</v>
      </c>
      <c r="B70" s="157" t="s">
        <v>348</v>
      </c>
      <c r="C70" s="157" t="s">
        <v>403</v>
      </c>
      <c r="D70" s="157" t="s">
        <v>271</v>
      </c>
      <c r="E70" s="202" t="n">
        <f aca="false" ca="false" dt2D="false" dtr="false" t="normal">E71+E73+E75+E77+E79+E83+E81+E85+E87+E89</f>
        <v>1349703.63</v>
      </c>
    </row>
    <row customHeight="true" ht="51" outlineLevel="0" r="71">
      <c r="A71" s="24" t="s">
        <v>349</v>
      </c>
      <c r="B71" s="157" t="s">
        <v>348</v>
      </c>
      <c r="C71" s="157" t="s">
        <v>350</v>
      </c>
      <c r="D71" s="157" t="s">
        <v>271</v>
      </c>
      <c r="E71" s="217" t="n">
        <f aca="false" ca="false" dt2D="false" dtr="false" t="normal">E72</f>
        <v>483365.07</v>
      </c>
    </row>
    <row customHeight="true" ht="48.75" outlineLevel="0" r="72">
      <c r="A72" s="293" t="s">
        <v>306</v>
      </c>
      <c r="B72" s="157" t="s">
        <v>348</v>
      </c>
      <c r="C72" s="157" t="s">
        <v>350</v>
      </c>
      <c r="D72" s="157" t="n">
        <v>200</v>
      </c>
      <c r="E72" s="217" t="n">
        <f aca="false" ca="false" dt2D="false" dtr="false" t="normal">'приложение 6'!G75</f>
        <v>483365.07</v>
      </c>
    </row>
    <row customHeight="true" hidden="false" ht="55.5" outlineLevel="0" r="73">
      <c r="A73" s="24" t="s">
        <v>351</v>
      </c>
      <c r="B73" s="157" t="s">
        <v>348</v>
      </c>
      <c r="C73" s="157" t="s">
        <v>352</v>
      </c>
      <c r="D73" s="157" t="s">
        <v>271</v>
      </c>
      <c r="E73" s="217" t="n">
        <f aca="false" ca="false" dt2D="false" dtr="false" t="normal">E74</f>
        <v>60000</v>
      </c>
    </row>
    <row customHeight="true" ht="51.75" outlineLevel="0" r="74">
      <c r="A74" s="293" t="s">
        <v>306</v>
      </c>
      <c r="B74" s="157" t="s">
        <v>348</v>
      </c>
      <c r="C74" s="157" t="s">
        <v>352</v>
      </c>
      <c r="D74" s="157" t="n">
        <v>200</v>
      </c>
      <c r="E74" s="217" t="n">
        <f aca="false" ca="false" dt2D="false" dtr="false" t="normal">'приложение 6'!G77</f>
        <v>60000</v>
      </c>
    </row>
    <row customHeight="true" hidden="false" ht="18" outlineLevel="0" r="75">
      <c r="A75" s="24" t="s">
        <v>353</v>
      </c>
      <c r="B75" s="157" t="s">
        <v>348</v>
      </c>
      <c r="C75" s="157" t="s">
        <v>354</v>
      </c>
      <c r="D75" s="157" t="s">
        <v>271</v>
      </c>
      <c r="E75" s="217" t="n">
        <f aca="false" ca="false" dt2D="false" dtr="false" t="normal">E76</f>
        <v>34000</v>
      </c>
    </row>
    <row customHeight="true" ht="48" outlineLevel="0" r="76">
      <c r="A76" s="293" t="s">
        <v>306</v>
      </c>
      <c r="B76" s="157" t="s">
        <v>348</v>
      </c>
      <c r="C76" s="157" t="s">
        <v>354</v>
      </c>
      <c r="D76" s="157" t="n">
        <v>200</v>
      </c>
      <c r="E76" s="217" t="n">
        <f aca="false" ca="false" dt2D="false" dtr="false" t="normal">'приложение 6'!G79</f>
        <v>34000</v>
      </c>
    </row>
    <row customHeight="true" hidden="false" ht="30.75" outlineLevel="0" r="77">
      <c r="A77" s="24" t="s">
        <v>355</v>
      </c>
      <c r="B77" s="157" t="s">
        <v>348</v>
      </c>
      <c r="C77" s="157" t="s">
        <v>356</v>
      </c>
      <c r="D77" s="157" t="s">
        <v>271</v>
      </c>
      <c r="E77" s="217" t="n">
        <f aca="false" ca="false" dt2D="false" dtr="false" t="normal">E78</f>
        <v>419000</v>
      </c>
    </row>
    <row customHeight="true" ht="48.75" outlineLevel="0" r="78">
      <c r="A78" s="40" t="s">
        <v>452</v>
      </c>
      <c r="B78" s="157" t="s">
        <v>348</v>
      </c>
      <c r="C78" s="157" t="s">
        <v>356</v>
      </c>
      <c r="D78" s="157" t="n">
        <v>200</v>
      </c>
      <c r="E78" s="217" t="n">
        <f aca="false" ca="false" dt2D="false" dtr="false" t="normal">'приложение 6'!G81</f>
        <v>419000</v>
      </c>
    </row>
    <row customHeight="true" hidden="false" ht="112.5" outlineLevel="0" r="79">
      <c r="A79" s="40" t="s">
        <v>453</v>
      </c>
      <c r="B79" s="157" t="s">
        <v>348</v>
      </c>
      <c r="C79" s="157" t="s">
        <v>454</v>
      </c>
      <c r="D79" s="157" t="s">
        <v>271</v>
      </c>
      <c r="E79" s="159" t="n">
        <f aca="false" ca="false" dt2D="false" dtr="false" t="normal">E80</f>
        <v>204060.81</v>
      </c>
    </row>
    <row customHeight="true" ht="48.75" outlineLevel="0" r="80">
      <c r="A80" s="40" t="s">
        <v>452</v>
      </c>
      <c r="B80" s="157" t="s">
        <v>348</v>
      </c>
      <c r="C80" s="157" t="s">
        <v>358</v>
      </c>
      <c r="D80" s="157" t="s">
        <v>307</v>
      </c>
      <c r="E80" s="159" t="n">
        <f aca="false" ca="false" dt2D="false" dtr="false" t="normal">'приложение 6'!G83</f>
        <v>204060.81</v>
      </c>
    </row>
    <row customHeight="true" hidden="false" ht="126" outlineLevel="0" r="81">
      <c r="A81" s="24" t="s">
        <v>359</v>
      </c>
      <c r="B81" s="157" t="s">
        <v>348</v>
      </c>
      <c r="C81" s="161" t="s">
        <v>360</v>
      </c>
      <c r="D81" s="157" t="s">
        <v>271</v>
      </c>
      <c r="E81" s="173" t="n">
        <f aca="false" ca="false" dt2D="false" dtr="false" t="normal">E82</f>
        <v>22477.75</v>
      </c>
    </row>
    <row customHeight="true" ht="48.75" outlineLevel="0" r="82">
      <c r="A82" s="24" t="s">
        <v>280</v>
      </c>
      <c r="B82" s="157" t="s">
        <v>348</v>
      </c>
      <c r="C82" s="219" t="s">
        <v>360</v>
      </c>
      <c r="D82" s="157" t="s">
        <v>307</v>
      </c>
      <c r="E82" s="173" t="n">
        <f aca="false" ca="false" dt2D="false" dtr="false" t="normal">'приложение 6'!G85</f>
        <v>22477.75</v>
      </c>
    </row>
    <row customHeight="true" ht="48.75" outlineLevel="0" r="83">
      <c r="A83" s="86" t="s">
        <v>379</v>
      </c>
      <c r="B83" s="157" t="s">
        <v>348</v>
      </c>
      <c r="C83" s="348" t="s">
        <v>380</v>
      </c>
      <c r="D83" s="157" t="s">
        <v>271</v>
      </c>
      <c r="E83" s="159" t="n">
        <f aca="false" ca="false" dt2D="false" dtr="false" t="normal">E84</f>
        <v>0</v>
      </c>
    </row>
    <row customHeight="true" ht="48.75" outlineLevel="0" r="84">
      <c r="A84" s="86" t="s">
        <v>306</v>
      </c>
      <c r="B84" s="157" t="s">
        <v>348</v>
      </c>
      <c r="C84" s="348" t="s">
        <v>380</v>
      </c>
      <c r="D84" s="157" t="s">
        <v>307</v>
      </c>
      <c r="E84" s="159" t="n">
        <f aca="false" ca="false" dt2D="false" dtr="false" t="normal">'приложение 6'!G100</f>
        <v>0</v>
      </c>
    </row>
    <row customHeight="true" hidden="false" ht="29.249755859375" outlineLevel="0" r="85">
      <c r="A85" s="232" t="s">
        <v>381</v>
      </c>
      <c r="B85" s="191" t="s">
        <v>348</v>
      </c>
      <c r="C85" s="157" t="s">
        <v>382</v>
      </c>
      <c r="D85" s="191" t="s">
        <v>271</v>
      </c>
      <c r="E85" s="341" t="n">
        <f aca="false" ca="false" dt2D="false" dtr="false" t="normal">E86</f>
        <v>28800</v>
      </c>
    </row>
    <row customHeight="true" ht="45.749755859375" outlineLevel="0" r="86">
      <c r="A86" s="232" t="s">
        <v>306</v>
      </c>
      <c r="B86" s="191" t="s">
        <v>348</v>
      </c>
      <c r="C86" s="157" t="s">
        <v>382</v>
      </c>
      <c r="D86" s="191" t="s">
        <v>307</v>
      </c>
      <c r="E86" s="341" t="n">
        <f aca="false" ca="false" dt2D="false" dtr="false" t="normal">'приложение 6'!G102</f>
        <v>28800</v>
      </c>
    </row>
    <row customHeight="true" hidden="false" ht="29.250244140625" outlineLevel="0" r="87">
      <c r="A87" s="232" t="s">
        <v>383</v>
      </c>
      <c r="B87" s="191" t="s">
        <v>348</v>
      </c>
      <c r="C87" s="157" t="s">
        <v>384</v>
      </c>
      <c r="D87" s="191" t="s">
        <v>271</v>
      </c>
      <c r="E87" s="341" t="n">
        <f aca="false" ca="false" dt2D="false" dtr="false" t="normal">E88</f>
        <v>92000</v>
      </c>
    </row>
    <row customHeight="true" ht="45.749755859375" outlineLevel="0" r="88">
      <c r="A88" s="232" t="s">
        <v>306</v>
      </c>
      <c r="B88" s="191" t="s">
        <v>348</v>
      </c>
      <c r="C88" s="157" t="s">
        <v>384</v>
      </c>
      <c r="D88" s="191" t="s">
        <v>307</v>
      </c>
      <c r="E88" s="341" t="n">
        <f aca="false" ca="false" dt2D="false" dtr="false" t="normal">'приложение 6'!G104</f>
        <v>92000</v>
      </c>
    </row>
    <row customHeight="true" ht="45.749755859375" outlineLevel="0" r="89">
      <c r="A89" s="232" t="s">
        <v>385</v>
      </c>
      <c r="B89" s="191" t="s">
        <v>348</v>
      </c>
      <c r="C89" s="157" t="s">
        <v>386</v>
      </c>
      <c r="D89" s="199" t="s">
        <v>321</v>
      </c>
      <c r="E89" s="341" t="n">
        <f aca="false" ca="false" dt2D="false" dtr="false" t="normal">E90</f>
        <v>6000</v>
      </c>
    </row>
    <row customHeight="true" ht="45.749755859375" outlineLevel="0" r="90">
      <c r="A90" s="232" t="s">
        <v>306</v>
      </c>
      <c r="B90" s="191" t="s">
        <v>348</v>
      </c>
      <c r="C90" s="157" t="s">
        <v>386</v>
      </c>
      <c r="D90" s="199" t="s">
        <v>322</v>
      </c>
      <c r="E90" s="341" t="n">
        <f aca="false" ca="false" dt2D="false" dtr="false" t="normal">'приложение 6'!G106</f>
        <v>6000</v>
      </c>
    </row>
    <row customHeight="true" ht="19.5" outlineLevel="0" r="91">
      <c r="A91" s="165" t="s">
        <v>455</v>
      </c>
      <c r="B91" s="166" t="s">
        <v>390</v>
      </c>
      <c r="C91" s="166" t="s">
        <v>403</v>
      </c>
      <c r="D91" s="166" t="s">
        <v>271</v>
      </c>
      <c r="E91" s="152" t="n">
        <f aca="false" ca="false" dt2D="false" dtr="false" t="normal">E92</f>
        <v>0</v>
      </c>
    </row>
    <row customHeight="true" ht="18" outlineLevel="0" r="92">
      <c r="A92" s="165" t="s">
        <v>391</v>
      </c>
      <c r="B92" s="157" t="s">
        <v>392</v>
      </c>
      <c r="C92" s="157" t="s">
        <v>403</v>
      </c>
      <c r="D92" s="157" t="s">
        <v>271</v>
      </c>
      <c r="E92" s="202" t="n">
        <f aca="false" ca="false" dt2D="false" dtr="false" t="normal">E93</f>
        <v>0</v>
      </c>
    </row>
    <row customHeight="true" ht="54" outlineLevel="0" r="93">
      <c r="A93" s="24" t="s">
        <v>393</v>
      </c>
      <c r="B93" s="157" t="s">
        <v>392</v>
      </c>
      <c r="C93" s="157" t="s">
        <v>394</v>
      </c>
      <c r="D93" s="157" t="s">
        <v>271</v>
      </c>
      <c r="E93" s="217" t="n">
        <f aca="false" ca="false" dt2D="false" dtr="false" t="normal">E94</f>
        <v>0</v>
      </c>
    </row>
    <row customHeight="true" ht="49.5" outlineLevel="0" r="94">
      <c r="A94" s="293" t="s">
        <v>306</v>
      </c>
      <c r="B94" s="157" t="s">
        <v>392</v>
      </c>
      <c r="C94" s="157" t="s">
        <v>394</v>
      </c>
      <c r="D94" s="157" t="n">
        <v>200</v>
      </c>
      <c r="E94" s="330" t="n">
        <f aca="false" ca="false" dt2D="false" dtr="false" t="normal">'приложение 6'!G111</f>
        <v>0</v>
      </c>
    </row>
    <row customHeight="true" ht="21" outlineLevel="0" r="95">
      <c r="A95" s="165" t="s">
        <v>397</v>
      </c>
      <c r="B95" s="166" t="n">
        <v>1000</v>
      </c>
      <c r="C95" s="166" t="s">
        <v>403</v>
      </c>
      <c r="D95" s="166" t="s">
        <v>271</v>
      </c>
      <c r="E95" s="152" t="n">
        <f aca="false" ca="false" dt2D="false" dtr="false" t="normal">E96+E99</f>
        <v>196479.84</v>
      </c>
    </row>
    <row customHeight="true" ht="19.5" outlineLevel="0" r="96">
      <c r="A96" s="165" t="s">
        <v>398</v>
      </c>
      <c r="B96" s="157" t="n">
        <v>1001</v>
      </c>
      <c r="C96" s="157" t="s">
        <v>403</v>
      </c>
      <c r="D96" s="157" t="s">
        <v>271</v>
      </c>
      <c r="E96" s="202" t="n">
        <f aca="false" ca="false" dt2D="false" dtr="false" t="normal">E97</f>
        <v>166479.84</v>
      </c>
    </row>
    <row customHeight="true" ht="35.25" outlineLevel="0" r="97">
      <c r="A97" s="24" t="s">
        <v>399</v>
      </c>
      <c r="B97" s="157" t="n">
        <v>1001</v>
      </c>
      <c r="C97" s="157" t="s">
        <v>400</v>
      </c>
      <c r="D97" s="157" t="s">
        <v>271</v>
      </c>
      <c r="E97" s="217" t="n">
        <f aca="false" ca="false" dt2D="false" dtr="false" t="normal">E98</f>
        <v>166479.84</v>
      </c>
    </row>
    <row customHeight="true" ht="33" outlineLevel="0" r="98">
      <c r="A98" s="293" t="s">
        <v>424</v>
      </c>
      <c r="B98" s="157" t="n">
        <v>1001</v>
      </c>
      <c r="C98" s="157" t="s">
        <v>400</v>
      </c>
      <c r="D98" s="157" t="n">
        <v>300</v>
      </c>
      <c r="E98" s="217" t="n">
        <f aca="false" ca="false" dt2D="false" dtr="false" t="normal">'приложение 6'!G116</f>
        <v>166479.84</v>
      </c>
    </row>
    <row customHeight="true" ht="32.25" outlineLevel="0" r="99">
      <c r="A99" s="69" t="s">
        <v>402</v>
      </c>
      <c r="B99" s="347" t="n">
        <v>1006</v>
      </c>
      <c r="C99" s="347" t="s">
        <v>403</v>
      </c>
      <c r="D99" s="347" t="s">
        <v>271</v>
      </c>
      <c r="E99" s="225" t="n">
        <f aca="false" ca="false" dt2D="false" dtr="false" t="normal">E100+E102</f>
        <v>30000</v>
      </c>
    </row>
    <row customHeight="true" hidden="false" ht="83.25" outlineLevel="0" r="100">
      <c r="A100" s="40" t="s">
        <v>404</v>
      </c>
      <c r="B100" s="347" t="n">
        <v>1006</v>
      </c>
      <c r="C100" s="347" t="s">
        <v>405</v>
      </c>
      <c r="D100" s="347" t="s">
        <v>271</v>
      </c>
      <c r="E100" s="238" t="n">
        <f aca="false" ca="false" dt2D="false" dtr="false" t="normal">E101</f>
        <v>12000</v>
      </c>
    </row>
    <row customHeight="true" ht="36.75" outlineLevel="0" r="101">
      <c r="A101" s="90" t="s">
        <v>424</v>
      </c>
      <c r="B101" s="349" t="s">
        <v>425</v>
      </c>
      <c r="C101" s="349" t="s">
        <v>405</v>
      </c>
      <c r="D101" s="349" t="n">
        <v>300</v>
      </c>
      <c r="E101" s="350" t="n">
        <f aca="false" ca="false" dt2D="false" dtr="false" t="normal">'приложение 6'!G119</f>
        <v>12000</v>
      </c>
    </row>
    <row ht="16.5" outlineLevel="0" r="102">
      <c r="A102" s="160" t="s">
        <v>296</v>
      </c>
      <c r="B102" s="248" t="n">
        <v>1006</v>
      </c>
      <c r="C102" s="157" t="n">
        <v>9090020001</v>
      </c>
      <c r="D102" s="157" t="s">
        <v>271</v>
      </c>
      <c r="E102" s="249" t="n">
        <f aca="false" ca="false" dt2D="false" dtr="false" t="normal">E103</f>
        <v>18000</v>
      </c>
    </row>
    <row ht="16.5" outlineLevel="0" r="103">
      <c r="A103" s="240" t="s">
        <v>401</v>
      </c>
      <c r="B103" s="244" t="n">
        <v>1006</v>
      </c>
      <c r="C103" s="244" t="s">
        <v>411</v>
      </c>
      <c r="D103" s="244" t="s">
        <v>426</v>
      </c>
      <c r="E103" s="249" t="n">
        <f aca="false" ca="false" dt2D="false" dtr="false" t="normal">'приложение 6'!G124</f>
        <v>18000</v>
      </c>
    </row>
    <row ht="16.5" outlineLevel="0" r="104">
      <c r="A104" s="351" t="s">
        <v>456</v>
      </c>
      <c r="B104" s="352" t="s"/>
      <c r="C104" s="352" t="s"/>
      <c r="D104" s="353" t="s"/>
      <c r="E104" s="152" t="n">
        <f aca="false" ca="false" dt2D="false" dtr="false" t="normal">E17+E40+E45+E54+E69+E91+E95</f>
        <v>8067689.79</v>
      </c>
    </row>
    <row ht="15.75" outlineLevel="0" r="105">
      <c r="A105" s="5" t="n"/>
    </row>
  </sheetData>
  <mergeCells count="17">
    <mergeCell ref="B2:E2"/>
    <mergeCell ref="B3:E3"/>
    <mergeCell ref="A4:E4"/>
    <mergeCell ref="B5:E5"/>
    <mergeCell ref="A6:E6"/>
    <mergeCell ref="A7:E7"/>
    <mergeCell ref="A8:E8"/>
    <mergeCell ref="C9:E9"/>
    <mergeCell ref="A11:E11"/>
    <mergeCell ref="A12:E12"/>
    <mergeCell ref="E14:E16"/>
    <mergeCell ref="B14:D14"/>
    <mergeCell ref="A14:A16"/>
    <mergeCell ref="A104:D104"/>
    <mergeCell ref="B15:B16"/>
    <mergeCell ref="C15:C16"/>
    <mergeCell ref="D15:D16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1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F89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51.219508514726"/>
    <col customWidth="true" hidden="false" max="2" min="2" outlineLevel="0" width="6.91796032274877"/>
    <col customWidth="true" hidden="false" max="3" min="3" outlineLevel="0" width="12.1064251514925"/>
    <col customWidth="true" hidden="false" max="4" min="4" outlineLevel="0" width="5.45454563909038"/>
    <col customWidth="true" hidden="false" max="5" min="5" outlineLevel="0" width="13.0168044609799"/>
    <col customWidth="true" max="6" min="6" outlineLevel="0" width="13.0376944544112"/>
  </cols>
  <sheetData>
    <row outlineLevel="0" r="1">
      <c r="A1" s="354" t="n"/>
      <c r="B1" s="3" t="n"/>
      <c r="D1" s="3" t="n"/>
      <c r="E1" s="1" t="n"/>
      <c r="F1" s="1" t="s">
        <v>457</v>
      </c>
    </row>
    <row outlineLevel="0" r="2">
      <c r="A2" s="354" t="n"/>
      <c r="B2" s="3" t="n"/>
      <c r="C2" s="1" t="s">
        <v>24</v>
      </c>
      <c r="D2" s="1" t="s"/>
      <c r="E2" s="1" t="s"/>
      <c r="F2" s="1" t="s"/>
    </row>
    <row outlineLevel="0" r="3">
      <c r="A3" s="354" t="n"/>
      <c r="B3" s="1" t="s">
        <v>2</v>
      </c>
      <c r="C3" s="1" t="s"/>
      <c r="D3" s="1" t="s"/>
      <c r="E3" s="1" t="s"/>
      <c r="F3" s="1" t="s"/>
    </row>
    <row outlineLevel="0" r="4">
      <c r="A4" s="1" t="s">
        <v>458</v>
      </c>
      <c r="B4" s="1" t="s"/>
      <c r="C4" s="1" t="s"/>
      <c r="D4" s="1" t="s"/>
      <c r="E4" s="1" t="s"/>
      <c r="F4" s="1" t="s"/>
    </row>
    <row outlineLevel="0" r="5">
      <c r="A5" s="354" t="n"/>
      <c r="B5" s="3" t="n"/>
      <c r="C5" s="1" t="s">
        <v>45</v>
      </c>
      <c r="D5" s="1" t="s"/>
      <c r="E5" s="1" t="s"/>
      <c r="F5" s="1" t="s"/>
    </row>
    <row outlineLevel="0" r="6">
      <c r="A6" s="1" t="s">
        <v>97</v>
      </c>
      <c r="B6" s="1" t="s"/>
      <c r="C6" s="1" t="s"/>
      <c r="D6" s="1" t="s"/>
      <c r="E6" s="1" t="s"/>
      <c r="F6" s="1" t="s"/>
    </row>
    <row outlineLevel="0" r="7">
      <c r="A7" s="64" t="s">
        <v>47</v>
      </c>
      <c r="B7" s="64" t="s"/>
      <c r="C7" s="64" t="s"/>
      <c r="D7" s="64" t="s"/>
      <c r="E7" s="64" t="s"/>
      <c r="F7" s="64" t="s"/>
    </row>
    <row outlineLevel="0" r="8">
      <c r="A8" s="65" t="s">
        <v>48</v>
      </c>
      <c r="B8" s="65" t="s"/>
      <c r="C8" s="65" t="s"/>
      <c r="D8" s="65" t="s"/>
      <c r="E8" s="65" t="s"/>
      <c r="F8" s="65" t="s"/>
    </row>
    <row outlineLevel="0" r="9">
      <c r="A9" s="354" t="n"/>
      <c r="B9" s="1" t="n"/>
      <c r="C9" s="1" t="s"/>
      <c r="D9" s="1" t="s"/>
      <c r="E9" s="1" t="s"/>
      <c r="F9" s="1" t="s"/>
    </row>
    <row ht="15.75" outlineLevel="0" r="10">
      <c r="A10" s="355" t="n"/>
      <c r="B10" s="356" t="n"/>
      <c r="C10" s="356" t="n"/>
      <c r="D10" s="356" t="n"/>
      <c r="E10" s="356" t="n"/>
      <c r="F10" s="356" t="n"/>
    </row>
    <row ht="15.75" outlineLevel="0" r="11">
      <c r="A11" s="357" t="s">
        <v>459</v>
      </c>
      <c r="B11" s="357" t="s"/>
      <c r="C11" s="357" t="s"/>
      <c r="D11" s="357" t="s"/>
      <c r="E11" s="357" t="s"/>
      <c r="F11" s="357" t="s"/>
    </row>
    <row ht="15.75" outlineLevel="0" r="12">
      <c r="A12" s="357" t="s">
        <v>460</v>
      </c>
      <c r="B12" s="357" t="s"/>
      <c r="C12" s="357" t="s"/>
      <c r="D12" s="357" t="s"/>
      <c r="E12" s="357" t="s"/>
      <c r="F12" s="357" t="s"/>
    </row>
    <row customHeight="true" ht="15.75" outlineLevel="0" r="13">
      <c r="A13" s="357" t="s">
        <v>461</v>
      </c>
      <c r="B13" s="357" t="s"/>
      <c r="C13" s="357" t="s"/>
      <c r="D13" s="357" t="s"/>
      <c r="E13" s="357" t="s"/>
      <c r="F13" s="357" t="s"/>
    </row>
    <row ht="15.75" outlineLevel="0" r="14">
      <c r="A14" s="358" t="n"/>
      <c r="B14" s="356" t="n"/>
      <c r="C14" s="356" t="n"/>
      <c r="D14" s="356" t="n"/>
      <c r="E14" s="356" t="n"/>
      <c r="F14" s="356" t="n"/>
    </row>
    <row customHeight="true" ht="15.75" outlineLevel="0" r="15">
      <c r="A15" s="359" t="s">
        <v>29</v>
      </c>
      <c r="B15" s="359" t="s">
        <v>418</v>
      </c>
      <c r="C15" s="360" t="s"/>
      <c r="D15" s="361" t="s"/>
      <c r="E15" s="362" t="s">
        <v>161</v>
      </c>
      <c r="F15" s="363" t="s"/>
    </row>
    <row customHeight="true" ht="15.75" outlineLevel="0" r="16">
      <c r="A16" s="364" t="s"/>
      <c r="B16" s="365" t="s"/>
      <c r="C16" s="366" t="s"/>
      <c r="D16" s="367" t="s"/>
      <c r="E16" s="368" t="s"/>
      <c r="F16" s="369" t="s"/>
    </row>
    <row customHeight="true" ht="15.75" outlineLevel="0" r="17">
      <c r="A17" s="364" t="s"/>
      <c r="B17" s="365" t="s"/>
      <c r="C17" s="366" t="s"/>
      <c r="D17" s="367" t="s"/>
      <c r="E17" s="368" t="s"/>
      <c r="F17" s="369" t="s"/>
    </row>
    <row customHeight="true" ht="15.75" outlineLevel="0" r="18">
      <c r="A18" s="364" t="s"/>
      <c r="B18" s="370" t="s"/>
      <c r="C18" s="371" t="s"/>
      <c r="D18" s="372" t="s"/>
      <c r="E18" s="373" t="s"/>
      <c r="F18" s="374" t="s"/>
    </row>
    <row customHeight="true" ht="15.75" outlineLevel="0" r="19">
      <c r="A19" s="364" t="s"/>
      <c r="B19" s="359" t="s">
        <v>462</v>
      </c>
      <c r="C19" s="359" t="s">
        <v>261</v>
      </c>
      <c r="D19" s="359" t="s">
        <v>420</v>
      </c>
      <c r="E19" s="362" t="s">
        <v>103</v>
      </c>
      <c r="F19" s="362" t="s">
        <v>104</v>
      </c>
    </row>
    <row customHeight="true" ht="15.75" outlineLevel="0" r="20">
      <c r="A20" s="364" t="s"/>
      <c r="B20" s="364" t="s"/>
      <c r="C20" s="364" t="s"/>
      <c r="D20" s="364" t="s"/>
      <c r="E20" s="375" t="s"/>
      <c r="F20" s="375" t="s"/>
    </row>
    <row customHeight="true" ht="15.75" outlineLevel="0" r="21">
      <c r="A21" s="376" t="s"/>
      <c r="B21" s="376" t="s"/>
      <c r="C21" s="376" t="s"/>
      <c r="D21" s="376" t="s"/>
      <c r="E21" s="377" t="s"/>
      <c r="F21" s="377" t="s"/>
    </row>
    <row customHeight="true" ht="20.25" outlineLevel="0" r="22">
      <c r="A22" s="378" t="s">
        <v>269</v>
      </c>
      <c r="B22" s="166" t="s">
        <v>270</v>
      </c>
      <c r="C22" s="166" t="s">
        <v>403</v>
      </c>
      <c r="D22" s="166" t="s">
        <v>271</v>
      </c>
      <c r="E22" s="281" t="n">
        <f aca="false" ca="false" dt2D="false" dtr="false" t="normal">E23+E26+E44+E47</f>
        <v>2529477.62</v>
      </c>
      <c r="F22" s="281" t="n">
        <f aca="false" ca="false" dt2D="false" dtr="false" t="normal">F23+F26+F44+F47</f>
        <v>2518610.03</v>
      </c>
    </row>
    <row customHeight="true" ht="50.25" outlineLevel="0" r="23">
      <c r="A23" s="378" t="s">
        <v>272</v>
      </c>
      <c r="B23" s="166" t="s">
        <v>463</v>
      </c>
      <c r="C23" s="166" t="s">
        <v>464</v>
      </c>
      <c r="D23" s="157" t="s">
        <v>271</v>
      </c>
      <c r="E23" s="282" t="n">
        <f aca="false" ca="false" dt2D="false" dtr="false" t="normal">E24</f>
        <v>630500</v>
      </c>
      <c r="F23" s="282" t="n">
        <f aca="false" ca="false" dt2D="false" dtr="false" t="normal">F24</f>
        <v>630500</v>
      </c>
    </row>
    <row customHeight="true" hidden="false" ht="40.4999389648438" outlineLevel="0" r="24">
      <c r="A24" s="24" t="s">
        <v>274</v>
      </c>
      <c r="B24" s="157" t="s">
        <v>273</v>
      </c>
      <c r="C24" s="157" t="s">
        <v>275</v>
      </c>
      <c r="D24" s="157" t="s">
        <v>271</v>
      </c>
      <c r="E24" s="283" t="n">
        <f aca="false" ca="false" dt2D="false" dtr="false" t="normal">E25</f>
        <v>630500</v>
      </c>
      <c r="F24" s="283" t="n">
        <f aca="false" ca="false" dt2D="false" dtr="false" t="normal">F25</f>
        <v>630500</v>
      </c>
    </row>
    <row customHeight="true" hidden="false" ht="70.5" outlineLevel="0" r="25">
      <c r="A25" s="379" t="s">
        <v>276</v>
      </c>
      <c r="B25" s="157" t="s">
        <v>273</v>
      </c>
      <c r="C25" s="157" t="s">
        <v>275</v>
      </c>
      <c r="D25" s="157" t="n">
        <v>100</v>
      </c>
      <c r="E25" s="294" t="n">
        <f aca="false" ca="false" dt2D="false" dtr="false" t="normal">'приложение 7'!I26</f>
        <v>630500</v>
      </c>
      <c r="F25" s="294" t="n">
        <f aca="false" ca="false" dt2D="false" dtr="false" t="normal">'приложение 7'!J26</f>
        <v>630500</v>
      </c>
    </row>
    <row customHeight="true" ht="68.25" outlineLevel="0" r="26">
      <c r="A26" s="378" t="s">
        <v>277</v>
      </c>
      <c r="B26" s="166" t="s">
        <v>465</v>
      </c>
      <c r="C26" s="166" t="s">
        <v>464</v>
      </c>
      <c r="D26" s="157" t="s">
        <v>271</v>
      </c>
      <c r="E26" s="290" t="n">
        <f aca="false" ca="false" dt2D="false" dtr="false" t="normal">E27+E31</f>
        <v>1724371.1</v>
      </c>
      <c r="F26" s="290" t="n">
        <f aca="false" ca="false" dt2D="false" dtr="false" t="normal">F27+F31</f>
        <v>1724371.1</v>
      </c>
    </row>
    <row customHeight="true" hidden="false" ht="42.75" outlineLevel="0" r="27">
      <c r="A27" s="24" t="s">
        <v>274</v>
      </c>
      <c r="B27" s="157" t="s">
        <v>278</v>
      </c>
      <c r="C27" s="157" t="s">
        <v>275</v>
      </c>
      <c r="D27" s="157" t="s">
        <v>271</v>
      </c>
      <c r="E27" s="291" t="n">
        <f aca="false" ca="false" dt2D="false" dtr="false" t="normal">E28+E29+E30</f>
        <v>1485652</v>
      </c>
      <c r="F27" s="291" t="n">
        <f aca="false" ca="false" dt2D="false" dtr="false" t="normal">F28+F29+F30</f>
        <v>1485652</v>
      </c>
    </row>
    <row customHeight="true" hidden="false" ht="81" outlineLevel="0" r="28">
      <c r="A28" s="379" t="s">
        <v>276</v>
      </c>
      <c r="B28" s="157" t="s">
        <v>278</v>
      </c>
      <c r="C28" s="157" t="s">
        <v>275</v>
      </c>
      <c r="D28" s="157" t="n">
        <v>100</v>
      </c>
      <c r="E28" s="291" t="n">
        <f aca="false" ca="false" dt2D="false" dtr="false" t="normal">'приложение 7'!I29</f>
        <v>1189500</v>
      </c>
      <c r="F28" s="291" t="n">
        <f aca="false" ca="false" dt2D="false" dtr="false" t="normal">'приложение 7'!J29</f>
        <v>1189500</v>
      </c>
    </row>
    <row customHeight="true" hidden="false" ht="45" outlineLevel="0" r="29">
      <c r="A29" s="380" t="s">
        <v>306</v>
      </c>
      <c r="B29" s="157" t="s">
        <v>278</v>
      </c>
      <c r="C29" s="157" t="s">
        <v>275</v>
      </c>
      <c r="D29" s="157" t="n">
        <v>200</v>
      </c>
      <c r="E29" s="381" t="n">
        <f aca="false" ca="false" dt2D="false" dtr="false" t="normal">'приложение 7'!I30</f>
        <v>285152</v>
      </c>
      <c r="F29" s="381" t="n">
        <f aca="false" ca="false" dt2D="false" dtr="false" t="normal">'приложение 7'!J30</f>
        <v>285152</v>
      </c>
    </row>
    <row customHeight="true" hidden="false" ht="23.25" outlineLevel="0" r="30">
      <c r="A30" s="379" t="s">
        <v>297</v>
      </c>
      <c r="B30" s="157" t="s">
        <v>278</v>
      </c>
      <c r="C30" s="157" t="s">
        <v>275</v>
      </c>
      <c r="D30" s="157" t="n">
        <v>800</v>
      </c>
      <c r="E30" s="381" t="n">
        <f aca="false" ca="false" dt2D="false" dtr="false" t="normal">'приложение 7'!I31</f>
        <v>11000</v>
      </c>
      <c r="F30" s="381" t="n">
        <f aca="false" ca="false" dt2D="false" dtr="false" t="normal">'приложение 7'!J31</f>
        <v>11000</v>
      </c>
    </row>
    <row customHeight="true" hidden="false" ht="90.75" outlineLevel="0" r="31">
      <c r="A31" s="24" t="s">
        <v>282</v>
      </c>
      <c r="B31" s="157" t="s">
        <v>278</v>
      </c>
      <c r="C31" s="157" t="s">
        <v>283</v>
      </c>
      <c r="D31" s="157" t="s">
        <v>271</v>
      </c>
      <c r="E31" s="381" t="n">
        <f aca="false" ca="false" dt2D="false" dtr="false" t="normal">E32</f>
        <v>238719.1</v>
      </c>
      <c r="F31" s="381" t="n">
        <f aca="false" ca="false" dt2D="false" dtr="false" t="normal">F32</f>
        <v>238719.1</v>
      </c>
    </row>
    <row hidden="false" ht="0" outlineLevel="0" r="32">
      <c r="A32" s="24" t="s">
        <v>279</v>
      </c>
      <c r="B32" s="157" t="s">
        <v>278</v>
      </c>
      <c r="C32" s="157" t="s">
        <v>283</v>
      </c>
      <c r="D32" s="157" t="s">
        <v>284</v>
      </c>
      <c r="E32" s="381" t="n">
        <f aca="false" ca="false" dt2D="false" dtr="false" t="normal">'приложение 7'!I33</f>
        <v>238719.1</v>
      </c>
      <c r="F32" s="381" t="n">
        <f aca="false" ca="false" dt2D="false" dtr="false" t="normal">'приложение 7'!J33</f>
        <v>238719.1</v>
      </c>
    </row>
    <row customHeight="true" hidden="true" ht="23.25" outlineLevel="0" r="33">
      <c r="A33" s="379" t="s">
        <v>466</v>
      </c>
      <c r="B33" s="157" t="s">
        <v>295</v>
      </c>
      <c r="C33" s="157" t="s">
        <v>403</v>
      </c>
      <c r="D33" s="157" t="s">
        <v>271</v>
      </c>
      <c r="E33" s="282" t="e">
        <f aca="false" ca="false" dt2D="false" dtr="false" t="normal">E34</f>
        <v>#REF!</v>
      </c>
      <c r="F33" s="282" t="n">
        <f aca="false" ca="false" dt2D="false" dtr="false" t="normal">F34</f>
        <v>172606.52</v>
      </c>
    </row>
    <row customHeight="true" hidden="true" ht="44.25" outlineLevel="0" r="34">
      <c r="A34" s="382" t="s">
        <v>467</v>
      </c>
      <c r="B34" s="383" t="s">
        <v>295</v>
      </c>
      <c r="C34" s="383" t="n">
        <v>9090020001</v>
      </c>
      <c r="D34" s="383" t="s">
        <v>271</v>
      </c>
      <c r="E34" s="384" t="e">
        <f aca="false" ca="false" dt2D="false" dtr="false" t="normal">E35</f>
        <v>#REF!</v>
      </c>
      <c r="F34" s="384" t="n">
        <f aca="false" ca="false" dt2D="false" dtr="false" t="normal">F35</f>
        <v>172606.52</v>
      </c>
    </row>
    <row customHeight="true" hidden="true" ht="33.75" outlineLevel="0" r="35">
      <c r="A35" s="382" t="s">
        <v>297</v>
      </c>
      <c r="B35" s="383" t="s">
        <v>295</v>
      </c>
      <c r="C35" s="383" t="n">
        <v>9090020001</v>
      </c>
      <c r="D35" s="383" t="n">
        <v>800</v>
      </c>
      <c r="E35" s="384" t="e">
        <f aca="false" ca="false" dt2D="false" dtr="false" t="normal">#REF!</f>
        <v>#REF!</v>
      </c>
      <c r="F35" s="384" t="n">
        <f aca="false" ca="false" dt2D="false" dtr="false" t="normal">'приложение 7'!I38</f>
        <v>172606.52</v>
      </c>
    </row>
    <row customHeight="true" hidden="true" ht="19.5" outlineLevel="0" r="36">
      <c r="A36" s="378" t="s">
        <v>468</v>
      </c>
      <c r="B36" s="157" t="s">
        <v>299</v>
      </c>
      <c r="C36" s="157" t="s">
        <v>403</v>
      </c>
      <c r="D36" s="157" t="s">
        <v>271</v>
      </c>
      <c r="E36" s="282" t="e">
        <f aca="false" ca="false" dt2D="false" dtr="false" t="normal">E37+E40+E42</f>
        <v>#REF!</v>
      </c>
      <c r="F36" s="282" t="e">
        <f aca="false" ca="false" dt2D="false" dtr="false" t="normal">F37+F40+F42</f>
        <v>#REF!</v>
      </c>
    </row>
    <row customHeight="true" hidden="true" ht="53.25" outlineLevel="0" r="37">
      <c r="A37" s="382" t="s">
        <v>469</v>
      </c>
      <c r="B37" s="383" t="s">
        <v>299</v>
      </c>
      <c r="C37" s="383" t="s">
        <v>470</v>
      </c>
      <c r="D37" s="383" t="s">
        <v>271</v>
      </c>
      <c r="E37" s="384" t="e">
        <f aca="false" ca="false" dt2D="false" dtr="false" t="normal">E38</f>
        <v>#REF!</v>
      </c>
      <c r="F37" s="384" t="e">
        <f aca="false" ca="false" dt2D="false" dtr="false" t="normal">F38</f>
        <v>#REF!</v>
      </c>
    </row>
    <row customHeight="true" hidden="true" ht="39" outlineLevel="0" r="38">
      <c r="A38" s="382" t="s">
        <v>471</v>
      </c>
      <c r="B38" s="383" t="s">
        <v>299</v>
      </c>
      <c r="C38" s="383" t="s">
        <v>470</v>
      </c>
      <c r="D38" s="383" t="n">
        <v>100</v>
      </c>
      <c r="E38" s="384" t="e">
        <f aca="false" ca="false" dt2D="false" dtr="false" t="normal">#REF!</f>
        <v>#REF!</v>
      </c>
      <c r="F38" s="384" t="e">
        <f aca="false" ca="false" dt2D="false" dtr="false" t="normal">#REF!</f>
        <v>#REF!</v>
      </c>
    </row>
    <row customHeight="true" hidden="true" ht="65.25" outlineLevel="0" r="39">
      <c r="A39" s="385" t="s"/>
      <c r="B39" s="386" t="s"/>
      <c r="C39" s="386" t="s"/>
      <c r="D39" s="386" t="s"/>
      <c r="E39" s="387" t="s"/>
      <c r="F39" s="387" t="s"/>
    </row>
    <row customHeight="true" hidden="true" ht="67.5" outlineLevel="0" r="40">
      <c r="A40" s="379" t="s">
        <v>472</v>
      </c>
      <c r="B40" s="157" t="s">
        <v>299</v>
      </c>
      <c r="C40" s="157" t="s">
        <v>473</v>
      </c>
      <c r="D40" s="157" t="s">
        <v>271</v>
      </c>
      <c r="E40" s="283" t="e">
        <f aca="false" ca="false" dt2D="false" dtr="false" t="normal">E41</f>
        <v>#REF!</v>
      </c>
      <c r="F40" s="283" t="e">
        <f aca="false" ca="false" dt2D="false" dtr="false" t="normal">F41</f>
        <v>#REF!</v>
      </c>
    </row>
    <row customHeight="true" hidden="true" ht="34.5" outlineLevel="0" r="41">
      <c r="A41" s="380" t="s">
        <v>306</v>
      </c>
      <c r="B41" s="157" t="s">
        <v>299</v>
      </c>
      <c r="C41" s="157" t="s">
        <v>473</v>
      </c>
      <c r="D41" s="157" t="s">
        <v>307</v>
      </c>
      <c r="E41" s="283" t="e">
        <f aca="false" ca="false" dt2D="false" dtr="false" t="normal">#REF!</f>
        <v>#REF!</v>
      </c>
      <c r="F41" s="283" t="e">
        <f aca="false" ca="false" dt2D="false" dtr="false" t="normal">#REF!</f>
        <v>#REF!</v>
      </c>
    </row>
    <row customHeight="true" hidden="true" ht="36" outlineLevel="0" r="42">
      <c r="A42" s="379" t="s">
        <v>444</v>
      </c>
      <c r="B42" s="157" t="s">
        <v>299</v>
      </c>
      <c r="C42" s="157" t="n">
        <v>9090020004</v>
      </c>
      <c r="D42" s="157" t="s">
        <v>271</v>
      </c>
      <c r="E42" s="283" t="e">
        <f aca="false" ca="false" dt2D="false" dtr="false" t="normal">E43</f>
        <v>#REF!</v>
      </c>
      <c r="F42" s="283" t="e">
        <f aca="false" ca="false" dt2D="false" dtr="false" t="normal">#REF!</f>
        <v>#REF!</v>
      </c>
    </row>
    <row customHeight="true" hidden="true" ht="19.5" outlineLevel="0" r="43">
      <c r="A43" s="379" t="s">
        <v>297</v>
      </c>
      <c r="B43" s="157" t="s">
        <v>299</v>
      </c>
      <c r="C43" s="157" t="n">
        <v>9090020004</v>
      </c>
      <c r="D43" s="157" t="n">
        <v>800</v>
      </c>
      <c r="E43" s="283" t="e">
        <f aca="false" ca="false" dt2D="false" dtr="false" t="normal">#REF!</f>
        <v>#REF!</v>
      </c>
      <c r="F43" s="283" t="n">
        <f aca="false" ca="false" dt2D="false" dtr="false" t="normal">'приложение 7'!I41</f>
        <v>2000</v>
      </c>
    </row>
    <row customHeight="true" ht="20.25" outlineLevel="0" r="44">
      <c r="A44" s="69" t="s">
        <v>474</v>
      </c>
      <c r="B44" s="388" t="s">
        <v>295</v>
      </c>
      <c r="C44" s="166" t="s">
        <v>403</v>
      </c>
      <c r="D44" s="388" t="s">
        <v>271</v>
      </c>
      <c r="E44" s="282" t="n">
        <f aca="false" ca="false" dt2D="false" dtr="false" t="normal">E45</f>
        <v>172606.52</v>
      </c>
      <c r="F44" s="282" t="n">
        <f aca="false" ca="false" dt2D="false" dtr="false" t="normal">F45</f>
        <v>161738.93</v>
      </c>
    </row>
    <row customHeight="true" hidden="false" ht="36.0057983398438" outlineLevel="0" r="45">
      <c r="A45" s="86" t="s">
        <v>475</v>
      </c>
      <c r="B45" s="337" t="s">
        <v>295</v>
      </c>
      <c r="C45" s="337" t="n">
        <v>9090020001</v>
      </c>
      <c r="D45" s="337" t="s">
        <v>271</v>
      </c>
      <c r="E45" s="389" t="n">
        <f aca="false" ca="false" dt2D="false" dtr="false" t="normal">E46</f>
        <v>172606.52</v>
      </c>
      <c r="F45" s="389" t="n">
        <f aca="false" ca="false" dt2D="false" dtr="false" t="normal">F46</f>
        <v>161738.93</v>
      </c>
    </row>
    <row customHeight="true" ht="20.25" outlineLevel="0" r="46">
      <c r="A46" s="86" t="s">
        <v>476</v>
      </c>
      <c r="B46" s="337" t="s">
        <v>295</v>
      </c>
      <c r="C46" s="337" t="n">
        <v>9090020001</v>
      </c>
      <c r="D46" s="337" t="n">
        <v>800</v>
      </c>
      <c r="E46" s="389" t="n">
        <f aca="false" ca="false" dt2D="false" dtr="false" t="normal">'приложение 7'!I38</f>
        <v>172606.52</v>
      </c>
      <c r="F46" s="389" t="n">
        <f aca="false" ca="false" dt2D="false" dtr="false" t="normal">'приложение 7'!J38</f>
        <v>161738.93</v>
      </c>
    </row>
    <row customHeight="true" ht="20.25" outlineLevel="0" r="47">
      <c r="A47" s="390" t="s">
        <v>468</v>
      </c>
      <c r="B47" s="391" t="s">
        <v>477</v>
      </c>
      <c r="C47" s="391" t="s">
        <v>478</v>
      </c>
      <c r="D47" s="337" t="s">
        <v>271</v>
      </c>
      <c r="E47" s="282" t="n">
        <f aca="false" ca="false" dt2D="false" dtr="false" t="normal">E48</f>
        <v>2000</v>
      </c>
      <c r="F47" s="282" t="n">
        <f aca="false" ca="false" dt2D="false" dtr="false" t="normal">F48</f>
        <v>2000</v>
      </c>
    </row>
    <row customHeight="true" hidden="false" ht="28.5" outlineLevel="0" r="48">
      <c r="A48" s="24" t="s">
        <v>444</v>
      </c>
      <c r="B48" s="157" t="s">
        <v>299</v>
      </c>
      <c r="C48" s="157" t="n">
        <v>9090020004</v>
      </c>
      <c r="D48" s="157" t="s">
        <v>271</v>
      </c>
      <c r="E48" s="389" t="n">
        <f aca="false" ca="false" dt2D="false" dtr="false" t="normal">E49</f>
        <v>2000</v>
      </c>
      <c r="F48" s="389" t="n">
        <f aca="false" ca="false" dt2D="false" dtr="false" t="normal">F49</f>
        <v>2000</v>
      </c>
    </row>
    <row customHeight="true" ht="20.25" outlineLevel="0" r="49">
      <c r="A49" s="43" t="s">
        <v>297</v>
      </c>
      <c r="B49" s="392" t="s">
        <v>299</v>
      </c>
      <c r="C49" s="392" t="n">
        <v>9090020004</v>
      </c>
      <c r="D49" s="392" t="n">
        <v>800</v>
      </c>
      <c r="E49" s="389" t="n">
        <f aca="false" ca="false" dt2D="false" dtr="false" t="normal">'приложение 7'!I41</f>
        <v>2000</v>
      </c>
      <c r="F49" s="389" t="n">
        <f aca="false" ca="false" dt2D="false" dtr="false" t="normal">'приложение 7'!J41</f>
        <v>2000</v>
      </c>
    </row>
    <row customHeight="true" ht="20.25" outlineLevel="0" r="50">
      <c r="A50" s="378" t="s">
        <v>285</v>
      </c>
      <c r="B50" s="166" t="s">
        <v>286</v>
      </c>
      <c r="C50" s="166" t="s">
        <v>403</v>
      </c>
      <c r="D50" s="166" t="s">
        <v>271</v>
      </c>
      <c r="E50" s="281" t="n">
        <f aca="false" ca="false" dt2D="false" dtr="false" t="normal">E51</f>
        <v>110104.5</v>
      </c>
      <c r="F50" s="281" t="n">
        <f aca="false" ca="false" dt2D="false" dtr="false" t="normal">F51</f>
        <v>114261</v>
      </c>
    </row>
    <row customHeight="true" ht="24" outlineLevel="0" r="51">
      <c r="A51" s="378" t="s">
        <v>287</v>
      </c>
      <c r="B51" s="157" t="s">
        <v>288</v>
      </c>
      <c r="C51" s="157" t="s">
        <v>403</v>
      </c>
      <c r="D51" s="157" t="s">
        <v>271</v>
      </c>
      <c r="E51" s="282" t="n">
        <f aca="false" ca="false" dt2D="false" dtr="false" t="normal">E52</f>
        <v>110104.5</v>
      </c>
      <c r="F51" s="282" t="n">
        <f aca="false" ca="false" dt2D="false" dtr="false" t="normal">F52</f>
        <v>114261</v>
      </c>
    </row>
    <row customHeight="true" ht="48.75" outlineLevel="0" r="52">
      <c r="A52" s="379" t="s">
        <v>289</v>
      </c>
      <c r="B52" s="157" t="s">
        <v>288</v>
      </c>
      <c r="C52" s="157" t="s">
        <v>290</v>
      </c>
      <c r="D52" s="157" t="s">
        <v>271</v>
      </c>
      <c r="E52" s="283" t="n">
        <f aca="false" ca="false" dt2D="false" dtr="false" t="normal">E53+E54</f>
        <v>110104.5</v>
      </c>
      <c r="F52" s="283" t="n">
        <f aca="false" ca="false" dt2D="false" dtr="false" t="normal">F53+F54</f>
        <v>114261</v>
      </c>
    </row>
    <row customHeight="true" ht="54.75" outlineLevel="0" r="53">
      <c r="A53" s="379" t="s">
        <v>276</v>
      </c>
      <c r="B53" s="157" t="s">
        <v>288</v>
      </c>
      <c r="C53" s="393" t="s">
        <v>290</v>
      </c>
      <c r="D53" s="157" t="n">
        <v>100</v>
      </c>
      <c r="E53" s="294" t="n">
        <f aca="false" ca="false" dt2D="false" dtr="false" t="normal">'приложение 7'!I45</f>
        <v>105566</v>
      </c>
      <c r="F53" s="294" t="n">
        <f aca="false" ca="false" dt2D="false" dtr="false" t="normal">'приложение 7'!J45</f>
        <v>109789</v>
      </c>
    </row>
    <row customHeight="true" ht="36" outlineLevel="0" r="54">
      <c r="A54" s="394" t="s">
        <v>306</v>
      </c>
      <c r="B54" s="157" t="s">
        <v>288</v>
      </c>
      <c r="C54" s="393" t="s">
        <v>290</v>
      </c>
      <c r="D54" s="157" t="n">
        <v>200</v>
      </c>
      <c r="E54" s="294" t="n">
        <f aca="false" ca="false" dt2D="false" dtr="false" t="normal">'приложение 7'!I46</f>
        <v>4538.5</v>
      </c>
      <c r="F54" s="294" t="n">
        <f aca="false" ca="false" dt2D="false" dtr="false" t="normal">'приложение 7'!J46</f>
        <v>4472</v>
      </c>
    </row>
    <row customHeight="true" ht="37.5" outlineLevel="0" r="55">
      <c r="A55" s="378" t="s">
        <v>325</v>
      </c>
      <c r="B55" s="166" t="s">
        <v>326</v>
      </c>
      <c r="C55" s="166" t="s">
        <v>403</v>
      </c>
      <c r="D55" s="166" t="s">
        <v>271</v>
      </c>
      <c r="E55" s="281" t="n">
        <f aca="false" ca="false" dt2D="false" dtr="false" t="normal">E56</f>
        <v>49000</v>
      </c>
      <c r="F55" s="281" t="n">
        <f aca="false" ca="false" dt2D="false" dtr="false" t="normal">F56</f>
        <v>49000</v>
      </c>
    </row>
    <row customHeight="true" ht="38.25" outlineLevel="0" r="56">
      <c r="A56" s="378" t="s">
        <v>333</v>
      </c>
      <c r="B56" s="157" t="s">
        <v>334</v>
      </c>
      <c r="C56" s="157" t="s">
        <v>403</v>
      </c>
      <c r="D56" s="157" t="s">
        <v>271</v>
      </c>
      <c r="E56" s="282" t="n">
        <f aca="false" ca="false" dt2D="false" dtr="false" t="normal">E57</f>
        <v>49000</v>
      </c>
      <c r="F56" s="282" t="n">
        <f aca="false" ca="false" dt2D="false" dtr="false" t="normal">F57</f>
        <v>49000</v>
      </c>
    </row>
    <row customHeight="true" ht="34.5" outlineLevel="0" r="57">
      <c r="A57" s="379" t="s">
        <v>335</v>
      </c>
      <c r="B57" s="157" t="s">
        <v>334</v>
      </c>
      <c r="C57" s="157" t="s">
        <v>336</v>
      </c>
      <c r="D57" s="157" t="s">
        <v>271</v>
      </c>
      <c r="E57" s="283" t="n">
        <f aca="false" ca="false" dt2D="false" dtr="false" t="normal">E58</f>
        <v>49000</v>
      </c>
      <c r="F57" s="283" t="n">
        <f aca="false" ca="false" dt2D="false" dtr="false" t="normal">F58</f>
        <v>49000</v>
      </c>
    </row>
    <row customHeight="true" ht="35.25" outlineLevel="0" r="58">
      <c r="A58" s="394" t="s">
        <v>306</v>
      </c>
      <c r="B58" s="157" t="s">
        <v>334</v>
      </c>
      <c r="C58" s="393" t="s">
        <v>336</v>
      </c>
      <c r="D58" s="157" t="n">
        <v>200</v>
      </c>
      <c r="E58" s="294" t="n">
        <f aca="false" ca="false" dt2D="false" dtr="false" t="normal">'приложение 7'!I51</f>
        <v>49000</v>
      </c>
      <c r="F58" s="294" t="n">
        <f aca="false" ca="false" dt2D="false" dtr="false" t="normal">'приложение 7'!J51</f>
        <v>49000</v>
      </c>
    </row>
    <row customHeight="true" ht="23.25" outlineLevel="0" r="59">
      <c r="A59" s="378" t="s">
        <v>313</v>
      </c>
      <c r="B59" s="166" t="s">
        <v>314</v>
      </c>
      <c r="C59" s="166" t="s">
        <v>403</v>
      </c>
      <c r="D59" s="166" t="s">
        <v>271</v>
      </c>
      <c r="E59" s="281" t="n">
        <f aca="false" ca="false" dt2D="false" dtr="false" t="normal">E60</f>
        <v>1991000</v>
      </c>
      <c r="F59" s="281" t="n">
        <f aca="false" ca="false" dt2D="false" dtr="false" t="normal">F60</f>
        <v>2109000</v>
      </c>
    </row>
    <row customHeight="true" ht="23.25" outlineLevel="0" r="60">
      <c r="A60" s="378" t="s">
        <v>423</v>
      </c>
      <c r="B60" s="166" t="s">
        <v>479</v>
      </c>
      <c r="C60" s="166" t="s">
        <v>464</v>
      </c>
      <c r="D60" s="157" t="s">
        <v>271</v>
      </c>
      <c r="E60" s="282" t="n">
        <f aca="false" ca="false" dt2D="false" dtr="false" t="normal">E61</f>
        <v>1991000</v>
      </c>
      <c r="F60" s="282" t="n">
        <f aca="false" ca="false" dt2D="false" dtr="false" t="normal">F61</f>
        <v>2109000</v>
      </c>
    </row>
    <row customHeight="true" ht="50.25" outlineLevel="0" r="61">
      <c r="A61" s="379" t="s">
        <v>341</v>
      </c>
      <c r="B61" s="157" t="s">
        <v>340</v>
      </c>
      <c r="C61" s="157" t="s">
        <v>342</v>
      </c>
      <c r="D61" s="157" t="s">
        <v>271</v>
      </c>
      <c r="E61" s="283" t="n">
        <f aca="false" ca="false" dt2D="false" dtr="false" t="normal">E62</f>
        <v>1991000</v>
      </c>
      <c r="F61" s="283" t="n">
        <f aca="false" ca="false" dt2D="false" dtr="false" t="normal">F62</f>
        <v>2109000</v>
      </c>
    </row>
    <row customHeight="true" hidden="false" ht="36" outlineLevel="0" r="62">
      <c r="A62" s="380" t="s">
        <v>306</v>
      </c>
      <c r="B62" s="157" t="s">
        <v>340</v>
      </c>
      <c r="C62" s="393" t="s">
        <v>342</v>
      </c>
      <c r="D62" s="157" t="n">
        <v>200</v>
      </c>
      <c r="E62" s="294" t="n">
        <f aca="false" ca="false" dt2D="false" dtr="false" t="normal">'приложение 7'!I56</f>
        <v>1991000</v>
      </c>
      <c r="F62" s="294" t="n">
        <f aca="false" ca="false" dt2D="false" dtr="false" t="normal">'приложение 7'!J56</f>
        <v>2109000</v>
      </c>
    </row>
    <row customHeight="true" hidden="false" ht="22.5" outlineLevel="0" r="63">
      <c r="A63" s="378" t="s">
        <v>345</v>
      </c>
      <c r="B63" s="166" t="s">
        <v>346</v>
      </c>
      <c r="C63" s="166" t="s">
        <v>403</v>
      </c>
      <c r="D63" s="166" t="s">
        <v>271</v>
      </c>
      <c r="E63" s="281" t="n">
        <f aca="false" ca="false" dt2D="false" dtr="false" t="normal">E64</f>
        <v>752000</v>
      </c>
      <c r="F63" s="281" t="n">
        <f aca="false" ca="false" dt2D="false" dtr="false" t="normal">F64</f>
        <v>752000</v>
      </c>
    </row>
    <row customHeight="true" ht="21" outlineLevel="0" r="64">
      <c r="A64" s="378" t="s">
        <v>347</v>
      </c>
      <c r="B64" s="166" t="s">
        <v>480</v>
      </c>
      <c r="C64" s="166" t="s">
        <v>464</v>
      </c>
      <c r="D64" s="157" t="s">
        <v>271</v>
      </c>
      <c r="E64" s="282" t="n">
        <f aca="false" ca="false" dt2D="false" dtr="false" t="normal">E65+E67+E69+E71+E73</f>
        <v>752000</v>
      </c>
      <c r="F64" s="282" t="n">
        <f aca="false" ca="false" dt2D="false" dtr="false" t="normal">F65+F67+F69+F71+F73</f>
        <v>752000</v>
      </c>
    </row>
    <row customHeight="true" ht="38.25" outlineLevel="0" r="65">
      <c r="A65" s="379" t="s">
        <v>349</v>
      </c>
      <c r="B65" s="157" t="s">
        <v>348</v>
      </c>
      <c r="C65" s="157" t="s">
        <v>350</v>
      </c>
      <c r="D65" s="157" t="s">
        <v>271</v>
      </c>
      <c r="E65" s="283" t="n">
        <f aca="false" ca="false" dt2D="false" dtr="false" t="normal">E66</f>
        <v>542000</v>
      </c>
      <c r="F65" s="283" t="n">
        <f aca="false" ca="false" dt2D="false" dtr="false" t="normal">F66</f>
        <v>542000</v>
      </c>
    </row>
    <row customHeight="true" ht="39.75" outlineLevel="0" r="66">
      <c r="A66" s="380" t="s">
        <v>306</v>
      </c>
      <c r="B66" s="157" t="s">
        <v>348</v>
      </c>
      <c r="C66" s="157" t="s">
        <v>350</v>
      </c>
      <c r="D66" s="157" t="n">
        <v>200</v>
      </c>
      <c r="E66" s="294" t="n">
        <f aca="false" ca="false" dt2D="false" dtr="false" t="normal">'приложение 7'!I61</f>
        <v>542000</v>
      </c>
      <c r="F66" s="294" t="n">
        <f aca="false" ca="false" dt2D="false" dtr="false" t="normal">'приложение 7'!J61</f>
        <v>542000</v>
      </c>
    </row>
    <row customHeight="true" ht="49.5" outlineLevel="0" r="67">
      <c r="A67" s="379" t="s">
        <v>351</v>
      </c>
      <c r="B67" s="157" t="s">
        <v>348</v>
      </c>
      <c r="C67" s="157" t="s">
        <v>352</v>
      </c>
      <c r="D67" s="157" t="s">
        <v>271</v>
      </c>
      <c r="E67" s="283" t="n">
        <f aca="false" ca="false" dt2D="false" dtr="false" t="normal">E68</f>
        <v>60000</v>
      </c>
      <c r="F67" s="283" t="n">
        <f aca="false" ca="false" dt2D="false" dtr="false" t="normal">F68</f>
        <v>60000</v>
      </c>
    </row>
    <row customHeight="true" ht="39" outlineLevel="0" r="68">
      <c r="A68" s="380" t="s">
        <v>306</v>
      </c>
      <c r="B68" s="157" t="s">
        <v>348</v>
      </c>
      <c r="C68" s="157" t="s">
        <v>352</v>
      </c>
      <c r="D68" s="157" t="n">
        <v>200</v>
      </c>
      <c r="E68" s="294" t="n">
        <f aca="false" ca="false" dt2D="false" dtr="false" t="normal">'приложение 7'!I63</f>
        <v>60000</v>
      </c>
      <c r="F68" s="294" t="n">
        <f aca="false" ca="false" dt2D="false" dtr="false" t="normal">'приложение 7'!J63</f>
        <v>60000</v>
      </c>
    </row>
    <row customHeight="true" ht="20.25" outlineLevel="0" r="69">
      <c r="A69" s="379" t="s">
        <v>353</v>
      </c>
      <c r="B69" s="157" t="s">
        <v>348</v>
      </c>
      <c r="C69" s="157" t="s">
        <v>354</v>
      </c>
      <c r="D69" s="157" t="s">
        <v>271</v>
      </c>
      <c r="E69" s="283" t="n">
        <f aca="false" ca="false" dt2D="false" dtr="false" t="normal">E70</f>
        <v>34000</v>
      </c>
      <c r="F69" s="283" t="n">
        <f aca="false" ca="false" dt2D="false" dtr="false" t="normal">F70</f>
        <v>34000</v>
      </c>
    </row>
    <row customHeight="true" ht="35.25" outlineLevel="0" r="70">
      <c r="A70" s="380" t="s">
        <v>306</v>
      </c>
      <c r="B70" s="157" t="s">
        <v>348</v>
      </c>
      <c r="C70" s="157" t="s">
        <v>354</v>
      </c>
      <c r="D70" s="157" t="n">
        <v>200</v>
      </c>
      <c r="E70" s="294" t="n">
        <f aca="false" ca="false" dt2D="false" dtr="false" t="normal">'приложение 7'!I65</f>
        <v>34000</v>
      </c>
      <c r="F70" s="294" t="n">
        <f aca="false" ca="false" dt2D="false" dtr="false" t="normal">'приложение 7'!J65</f>
        <v>34000</v>
      </c>
    </row>
    <row customHeight="true" ht="33.75" outlineLevel="0" r="71">
      <c r="A71" s="379" t="s">
        <v>355</v>
      </c>
      <c r="B71" s="157" t="s">
        <v>348</v>
      </c>
      <c r="C71" s="157" t="s">
        <v>356</v>
      </c>
      <c r="D71" s="157" t="s">
        <v>271</v>
      </c>
      <c r="E71" s="283" t="n">
        <f aca="false" ca="false" dt2D="false" dtr="false" t="normal">E72</f>
        <v>18000</v>
      </c>
      <c r="F71" s="283" t="n">
        <f aca="false" ca="false" dt2D="false" dtr="false" t="normal">F72</f>
        <v>18000</v>
      </c>
    </row>
    <row customHeight="true" ht="32.25" outlineLevel="0" r="72">
      <c r="A72" s="380" t="s">
        <v>306</v>
      </c>
      <c r="B72" s="157" t="s">
        <v>348</v>
      </c>
      <c r="C72" s="157" t="s">
        <v>356</v>
      </c>
      <c r="D72" s="157" t="n">
        <v>200</v>
      </c>
      <c r="E72" s="294" t="n">
        <f aca="false" ca="false" dt2D="false" dtr="false" t="normal">'приложение 7'!I66</f>
        <v>18000</v>
      </c>
      <c r="F72" s="294" t="n">
        <f aca="false" ca="false" dt2D="false" dtr="false" t="normal">'приложение 7'!J67</f>
        <v>18000</v>
      </c>
    </row>
    <row customHeight="true" ht="32.25" outlineLevel="0" r="73">
      <c r="A73" s="309" t="s">
        <v>379</v>
      </c>
      <c r="B73" s="157" t="s">
        <v>348</v>
      </c>
      <c r="C73" s="169" t="s">
        <v>380</v>
      </c>
      <c r="D73" s="157" t="s">
        <v>271</v>
      </c>
      <c r="E73" s="294" t="n">
        <f aca="false" ca="false" dt2D="false" dtr="false" t="normal">E74</f>
        <v>98000</v>
      </c>
      <c r="F73" s="294" t="n">
        <f aca="false" ca="false" dt2D="false" dtr="false" t="normal">F74</f>
        <v>98000</v>
      </c>
    </row>
    <row customHeight="true" ht="32.25" outlineLevel="0" r="74">
      <c r="A74" s="309" t="s">
        <v>306</v>
      </c>
      <c r="B74" s="157" t="s">
        <v>348</v>
      </c>
      <c r="C74" s="169" t="s">
        <v>380</v>
      </c>
      <c r="D74" s="157" t="s">
        <v>307</v>
      </c>
      <c r="E74" s="294" t="n">
        <f aca="false" ca="false" dt2D="false" dtr="false" t="normal">'приложение 7'!I71</f>
        <v>98000</v>
      </c>
      <c r="F74" s="294" t="n">
        <f aca="false" ca="false" dt2D="false" dtr="false" t="normal">'приложение 7'!J71</f>
        <v>98000</v>
      </c>
    </row>
    <row customHeight="true" ht="23.25" outlineLevel="0" r="75">
      <c r="A75" s="378" t="s">
        <v>389</v>
      </c>
      <c r="B75" s="166" t="s">
        <v>390</v>
      </c>
      <c r="C75" s="166" t="s">
        <v>403</v>
      </c>
      <c r="D75" s="166" t="s">
        <v>271</v>
      </c>
      <c r="E75" s="281" t="n">
        <f aca="false" ca="false" dt2D="false" dtr="false" t="normal">E76</f>
        <v>7000</v>
      </c>
      <c r="F75" s="281" t="n">
        <f aca="false" ca="false" dt2D="false" dtr="false" t="normal">F76</f>
        <v>7000</v>
      </c>
    </row>
    <row ht="16.5" outlineLevel="0" r="76">
      <c r="A76" s="378" t="s">
        <v>391</v>
      </c>
      <c r="B76" s="166" t="s">
        <v>481</v>
      </c>
      <c r="C76" s="166" t="s">
        <v>464</v>
      </c>
      <c r="D76" s="157" t="s">
        <v>271</v>
      </c>
      <c r="E76" s="282" t="n">
        <f aca="false" ca="false" dt2D="false" dtr="false" t="normal">E77</f>
        <v>7000</v>
      </c>
      <c r="F76" s="282" t="n">
        <f aca="false" ca="false" dt2D="false" dtr="false" t="normal">F77</f>
        <v>7000</v>
      </c>
    </row>
    <row customHeight="true" ht="38.25" outlineLevel="0" r="77">
      <c r="A77" s="379" t="s">
        <v>393</v>
      </c>
      <c r="B77" s="157" t="s">
        <v>392</v>
      </c>
      <c r="C77" s="157" t="s">
        <v>394</v>
      </c>
      <c r="D77" s="157" t="s">
        <v>271</v>
      </c>
      <c r="E77" s="283" t="n">
        <f aca="false" ca="false" dt2D="false" dtr="false" t="normal">E78</f>
        <v>7000</v>
      </c>
      <c r="F77" s="283" t="n">
        <f aca="false" ca="false" dt2D="false" dtr="false" t="normal">F78</f>
        <v>7000</v>
      </c>
    </row>
    <row customHeight="true" ht="33.75" outlineLevel="0" r="78">
      <c r="A78" s="380" t="s">
        <v>306</v>
      </c>
      <c r="B78" s="157" t="s">
        <v>392</v>
      </c>
      <c r="C78" s="393" t="s">
        <v>394</v>
      </c>
      <c r="D78" s="157" t="n">
        <v>200</v>
      </c>
      <c r="E78" s="294" t="n">
        <f aca="false" ca="false" dt2D="false" dtr="false" t="normal">'приложение 7'!I76</f>
        <v>7000</v>
      </c>
      <c r="F78" s="294" t="n">
        <f aca="false" ca="false" dt2D="false" dtr="false" t="normal">'приложение 7'!J76</f>
        <v>7000</v>
      </c>
    </row>
    <row customHeight="true" ht="23.25" outlineLevel="0" r="79">
      <c r="A79" s="378" t="s">
        <v>397</v>
      </c>
      <c r="B79" s="166" t="n">
        <v>1000</v>
      </c>
      <c r="C79" s="166" t="s">
        <v>403</v>
      </c>
      <c r="D79" s="166" t="s">
        <v>271</v>
      </c>
      <c r="E79" s="281" t="n">
        <f aca="false" ca="false" dt2D="false" dtr="false" t="normal">E80+E83</f>
        <v>179651.92</v>
      </c>
      <c r="F79" s="281" t="n">
        <f aca="false" ca="false" dt2D="false" dtr="false" t="normal">F80+F83</f>
        <v>179651.92</v>
      </c>
    </row>
    <row customHeight="true" ht="24.75" outlineLevel="0" r="80">
      <c r="A80" s="378" t="s">
        <v>398</v>
      </c>
      <c r="B80" s="166" t="n">
        <v>1001</v>
      </c>
      <c r="C80" s="166" t="s">
        <v>464</v>
      </c>
      <c r="D80" s="157" t="s">
        <v>271</v>
      </c>
      <c r="E80" s="282" t="n">
        <f aca="false" ca="false" dt2D="false" dtr="false" t="normal">E81</f>
        <v>163651.92</v>
      </c>
      <c r="F80" s="282" t="n">
        <f aca="false" ca="false" dt2D="false" dtr="false" t="normal">F81</f>
        <v>163651.92</v>
      </c>
    </row>
    <row customHeight="true" ht="24.75" outlineLevel="0" r="81">
      <c r="A81" s="379" t="s">
        <v>399</v>
      </c>
      <c r="B81" s="157" t="n">
        <v>1001</v>
      </c>
      <c r="C81" s="157" t="s">
        <v>400</v>
      </c>
      <c r="D81" s="157" t="s">
        <v>271</v>
      </c>
      <c r="E81" s="283" t="n">
        <f aca="false" ca="false" dt2D="false" dtr="false" t="normal">E82</f>
        <v>163651.92</v>
      </c>
      <c r="F81" s="283" t="n">
        <f aca="false" ca="false" dt2D="false" dtr="false" t="normal">F82</f>
        <v>163651.92</v>
      </c>
    </row>
    <row customHeight="true" ht="21" outlineLevel="0" r="82">
      <c r="A82" s="380" t="s">
        <v>424</v>
      </c>
      <c r="B82" s="157" t="n">
        <v>1001</v>
      </c>
      <c r="C82" s="157" t="s">
        <v>400</v>
      </c>
      <c r="D82" s="157" t="n">
        <v>300</v>
      </c>
      <c r="E82" s="283" t="n">
        <f aca="false" ca="false" dt2D="false" dtr="false" t="normal">'приложение 7'!I81</f>
        <v>163651.92</v>
      </c>
      <c r="F82" s="283" t="n">
        <f aca="false" ca="false" dt2D="false" dtr="false" t="normal">'приложение 7'!J81</f>
        <v>163651.92</v>
      </c>
    </row>
    <row customHeight="true" ht="23.25" outlineLevel="0" r="83">
      <c r="A83" s="395" t="s">
        <v>402</v>
      </c>
      <c r="B83" s="347" t="n">
        <v>1006</v>
      </c>
      <c r="C83" s="347" t="s">
        <v>403</v>
      </c>
      <c r="D83" s="347" t="s">
        <v>271</v>
      </c>
      <c r="E83" s="282" t="n">
        <f aca="false" ca="false" dt2D="false" dtr="false" t="normal">E84</f>
        <v>16000</v>
      </c>
      <c r="F83" s="282" t="n">
        <f aca="false" ca="false" dt2D="false" dtr="false" t="normal">F84</f>
        <v>16000</v>
      </c>
    </row>
    <row customHeight="true" ht="69.75" outlineLevel="0" r="84">
      <c r="A84" s="396" t="s">
        <v>404</v>
      </c>
      <c r="B84" s="347" t="n">
        <v>1006</v>
      </c>
      <c r="C84" s="347" t="s">
        <v>405</v>
      </c>
      <c r="D84" s="347" t="s">
        <v>271</v>
      </c>
      <c r="E84" s="283" t="n">
        <f aca="false" ca="false" dt2D="false" dtr="false" t="normal">E85</f>
        <v>16000</v>
      </c>
      <c r="F84" s="283" t="n">
        <f aca="false" ca="false" dt2D="false" dtr="false" t="normal">F85</f>
        <v>16000</v>
      </c>
    </row>
    <row customHeight="true" ht="24" outlineLevel="0" r="85">
      <c r="A85" s="396" t="s">
        <v>424</v>
      </c>
      <c r="B85" s="347" t="s">
        <v>425</v>
      </c>
      <c r="C85" s="347" t="s">
        <v>405</v>
      </c>
      <c r="D85" s="347" t="s">
        <v>426</v>
      </c>
      <c r="E85" s="283" t="n">
        <f aca="false" ca="false" dt2D="false" dtr="false" t="normal">'приложение 7'!I84</f>
        <v>16000</v>
      </c>
      <c r="F85" s="283" t="n">
        <f aca="false" ca="false" dt2D="false" dtr="false" t="normal">'приложение 7'!J84</f>
        <v>16000</v>
      </c>
    </row>
    <row customHeight="true" ht="33" outlineLevel="0" r="86">
      <c r="A86" s="380" t="s">
        <v>482</v>
      </c>
      <c r="B86" s="347" t="n"/>
      <c r="C86" s="347" t="n"/>
      <c r="D86" s="347" t="n"/>
      <c r="E86" s="283" t="n">
        <f aca="false" ca="false" dt2D="false" dtr="false" t="normal">'приложение 7'!I85</f>
        <v>141006.69</v>
      </c>
      <c r="F86" s="283" t="n">
        <f aca="false" ca="false" dt2D="false" dtr="false" t="normal">'приложение 7'!J85</f>
        <v>295139.25</v>
      </c>
    </row>
    <row ht="16.5" outlineLevel="0" r="87">
      <c r="A87" s="397" t="s">
        <v>483</v>
      </c>
      <c r="B87" s="398" t="s"/>
      <c r="C87" s="398" t="s"/>
      <c r="D87" s="399" t="s"/>
      <c r="E87" s="281" t="n">
        <f aca="false" ca="false" dt2D="false" dtr="false" t="normal">E22+E50+E55+E59+E63+E75+E79+E86</f>
        <v>5759240.73</v>
      </c>
      <c r="F87" s="281" t="n">
        <f aca="false" ca="false" dt2D="false" dtr="false" t="normal">F22+F50+F55+F59+F63+F75+F79+F86</f>
        <v>6024662.2</v>
      </c>
    </row>
    <row ht="15.75" outlineLevel="0" r="88">
      <c r="A88" s="400" t="n"/>
      <c r="B88" s="356" t="n"/>
      <c r="C88" s="356" t="n"/>
      <c r="D88" s="356" t="n"/>
      <c r="E88" s="356" t="n"/>
      <c r="F88" s="356" t="n"/>
    </row>
    <row customHeight="true" ht="52.5" outlineLevel="0" r="89"/>
  </sheetData>
  <mergeCells count="26">
    <mergeCell ref="A4:F4"/>
    <mergeCell ref="A6:F6"/>
    <mergeCell ref="A7:F7"/>
    <mergeCell ref="A8:F8"/>
    <mergeCell ref="B3:F3"/>
    <mergeCell ref="A11:F11"/>
    <mergeCell ref="A12:F12"/>
    <mergeCell ref="A13:F13"/>
    <mergeCell ref="B9:F9"/>
    <mergeCell ref="C2:F2"/>
    <mergeCell ref="C5:F5"/>
    <mergeCell ref="B15:D18"/>
    <mergeCell ref="E15:F18"/>
    <mergeCell ref="A38:A39"/>
    <mergeCell ref="C38:C39"/>
    <mergeCell ref="C19:C21"/>
    <mergeCell ref="A15:A21"/>
    <mergeCell ref="B19:B21"/>
    <mergeCell ref="B38:B39"/>
    <mergeCell ref="A87:D87"/>
    <mergeCell ref="F38:F39"/>
    <mergeCell ref="E38:E39"/>
    <mergeCell ref="D38:D39"/>
    <mergeCell ref="D19:D21"/>
    <mergeCell ref="E19:E21"/>
    <mergeCell ref="F19:F21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  <rowBreaks count="2" manualBreakCount="2">
    <brk id="24" man="true" max="16383"/>
    <brk id="32" man="true" max="16383"/>
  </rowBreaks>
</worksheet>
</file>

<file path=xl/worksheets/sheet1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G9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0.0000016916618"/>
    <col customWidth="true" max="2" min="2" outlineLevel="0" width="13.4257806215741"/>
    <col customWidth="true" max="3" min="3" outlineLevel="0" width="6.5703123162961"/>
    <col customWidth="true" hidden="false" max="4" min="4" outlineLevel="0" width="16.0792861593136"/>
  </cols>
  <sheetData>
    <row outlineLevel="0" r="1">
      <c r="A1" s="3" t="n"/>
      <c r="B1" s="1" t="s">
        <v>484</v>
      </c>
      <c r="C1" s="1" t="s"/>
      <c r="D1" s="1" t="s"/>
    </row>
    <row outlineLevel="0" r="2">
      <c r="A2" s="1" t="s">
        <v>485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414</v>
      </c>
      <c r="B4" s="1" t="s"/>
      <c r="C4" s="1" t="s"/>
      <c r="D4" s="1" t="s"/>
    </row>
    <row outlineLevel="0" r="5">
      <c r="A5" s="1" t="s">
        <v>486</v>
      </c>
      <c r="B5" s="1" t="s"/>
      <c r="C5" s="1" t="s"/>
      <c r="D5" s="1" t="s"/>
    </row>
    <row outlineLevel="0" r="6">
      <c r="A6" s="1" t="s">
        <v>487</v>
      </c>
      <c r="B6" s="1" t="s"/>
      <c r="C6" s="1" t="s"/>
      <c r="D6" s="1" t="s"/>
    </row>
    <row outlineLevel="0" r="7">
      <c r="A7" s="64" t="s">
        <v>47</v>
      </c>
      <c r="B7" s="64" t="s"/>
      <c r="C7" s="64" t="s"/>
      <c r="D7" s="64" t="s"/>
      <c r="E7" s="0" t="n"/>
      <c r="F7" s="0" t="n"/>
    </row>
    <row outlineLevel="0" r="8">
      <c r="A8" s="65" t="s">
        <v>48</v>
      </c>
      <c r="B8" s="65" t="s"/>
      <c r="C8" s="65" t="s"/>
      <c r="D8" s="65" t="s"/>
      <c r="E8" s="0" t="n"/>
      <c r="F8" s="0" t="n"/>
    </row>
    <row outlineLevel="0" r="9">
      <c r="A9" s="1" t="n"/>
      <c r="B9" s="1" t="s"/>
      <c r="C9" s="1" t="s"/>
      <c r="D9" s="1" t="s"/>
    </row>
    <row outlineLevel="0" r="10">
      <c r="A10" s="1" t="n"/>
      <c r="B10" s="0" t="n"/>
      <c r="C10" s="0" t="n"/>
      <c r="D10" s="0" t="n"/>
    </row>
    <row outlineLevel="0" r="11">
      <c r="A11" s="401" t="s">
        <v>488</v>
      </c>
      <c r="B11" s="401" t="s"/>
      <c r="C11" s="401" t="s"/>
      <c r="D11" s="401" t="s"/>
    </row>
    <row ht="15.75" outlineLevel="0" r="12">
      <c r="A12" s="5" t="s">
        <v>489</v>
      </c>
      <c r="B12" s="5" t="s"/>
      <c r="C12" s="5" t="s"/>
      <c r="D12" s="5" t="s"/>
    </row>
    <row ht="15.75" outlineLevel="0" r="13">
      <c r="A13" s="5" t="s">
        <v>490</v>
      </c>
      <c r="B13" s="5" t="s"/>
      <c r="C13" s="5" t="s"/>
      <c r="D13" s="5" t="s"/>
    </row>
    <row ht="15.75" outlineLevel="0" r="14">
      <c r="A14" s="5" t="s">
        <v>491</v>
      </c>
      <c r="B14" s="5" t="s"/>
      <c r="C14" s="5" t="s"/>
      <c r="D14" s="5" t="s"/>
    </row>
    <row ht="16.5" outlineLevel="0" r="15">
      <c r="A15" s="402" t="n"/>
    </row>
    <row customHeight="true" ht="15.75" outlineLevel="0" r="16">
      <c r="A16" s="261" t="s">
        <v>29</v>
      </c>
      <c r="B16" s="261" t="s">
        <v>492</v>
      </c>
      <c r="C16" s="263" t="s"/>
      <c r="D16" s="261" t="s">
        <v>161</v>
      </c>
    </row>
    <row customHeight="true" ht="31.5" outlineLevel="0" r="17">
      <c r="A17" s="265" t="s"/>
      <c r="B17" s="269" t="s"/>
      <c r="C17" s="270" t="s"/>
      <c r="D17" s="265" t="s"/>
    </row>
    <row ht="32.25" outlineLevel="0" r="18">
      <c r="A18" s="273" t="s"/>
      <c r="B18" s="261" t="s">
        <v>261</v>
      </c>
      <c r="C18" s="261" t="s">
        <v>493</v>
      </c>
      <c r="D18" s="273" t="s"/>
    </row>
    <row customHeight="true" hidden="false" ht="58.4999694824219" outlineLevel="0" r="19">
      <c r="A19" s="148" t="s">
        <v>494</v>
      </c>
      <c r="B19" s="150" t="s">
        <v>264</v>
      </c>
      <c r="C19" s="169" t="n"/>
      <c r="D19" s="152" t="n">
        <f aca="false" ca="false" dt2D="false" dtr="false" t="normal">D20</f>
        <v>8025472.48</v>
      </c>
    </row>
    <row customHeight="true" ht="52.5" outlineLevel="0" r="20">
      <c r="A20" s="148" t="s">
        <v>495</v>
      </c>
      <c r="B20" s="150" t="s">
        <v>266</v>
      </c>
      <c r="C20" s="169" t="n"/>
      <c r="D20" s="152" t="n">
        <f aca="false" ca="false" dt2D="false" dtr="false" t="normal">D21+D31+D38+D41+D54+D68+D77+D59</f>
        <v>8025472.48</v>
      </c>
    </row>
    <row customHeight="true" ht="51" outlineLevel="0" r="21">
      <c r="A21" s="148" t="s">
        <v>267</v>
      </c>
      <c r="B21" s="150" t="s">
        <v>268</v>
      </c>
      <c r="C21" s="169" t="n"/>
      <c r="D21" s="152" t="n">
        <f aca="false" ca="false" dt2D="false" dtr="false" t="normal">D22+D28+D26</f>
        <v>2972866.1</v>
      </c>
    </row>
    <row customHeight="true" hidden="false" ht="55.4999389648438" outlineLevel="0" r="22">
      <c r="A22" s="24" t="s">
        <v>274</v>
      </c>
      <c r="B22" s="169" t="s">
        <v>275</v>
      </c>
      <c r="C22" s="169" t="s">
        <v>271</v>
      </c>
      <c r="D22" s="152" t="n">
        <f aca="false" ca="false" dt2D="false" dtr="false" t="normal">D23+D24+D25</f>
        <v>2728502.5</v>
      </c>
    </row>
    <row customHeight="true" ht="86.25" outlineLevel="0" r="23">
      <c r="A23" s="208" t="s">
        <v>276</v>
      </c>
      <c r="B23" s="169" t="s">
        <v>275</v>
      </c>
      <c r="C23" s="169" t="s">
        <v>284</v>
      </c>
      <c r="D23" s="330" t="n">
        <f aca="false" ca="false" dt2D="false" dtr="false" t="normal">'приложение 6'!G26+'приложение 6'!G22</f>
        <v>1755200</v>
      </c>
    </row>
    <row customHeight="true" hidden="false" ht="27.7499389648438" outlineLevel="0" r="24">
      <c r="A24" s="295" t="s">
        <v>306</v>
      </c>
      <c r="B24" s="169" t="s">
        <v>275</v>
      </c>
      <c r="C24" s="169" t="n">
        <v>200</v>
      </c>
      <c r="D24" s="330" t="n">
        <f aca="false" ca="false" dt2D="false" dtr="false" t="normal">'приложение 6'!G27</f>
        <v>962302.5</v>
      </c>
    </row>
    <row customHeight="true" hidden="false" ht="20.25" outlineLevel="0" r="25">
      <c r="A25" s="208" t="s">
        <v>436</v>
      </c>
      <c r="B25" s="169" t="s">
        <v>275</v>
      </c>
      <c r="C25" s="169" t="n">
        <v>800</v>
      </c>
      <c r="D25" s="330" t="n">
        <f aca="false" ca="false" dt2D="false" dtr="false" t="normal">'приложение 6'!G28</f>
        <v>11000</v>
      </c>
    </row>
    <row customHeight="true" ht="86.25" outlineLevel="0" r="26">
      <c r="A26" s="24" t="s">
        <v>282</v>
      </c>
      <c r="B26" s="169" t="s">
        <v>283</v>
      </c>
      <c r="C26" s="169" t="s">
        <v>271</v>
      </c>
      <c r="D26" s="330" t="n">
        <f aca="false" ca="false" dt2D="false" dtr="false" t="normal">D27</f>
        <v>138719.1</v>
      </c>
    </row>
    <row customHeight="true" hidden="false" ht="86.25" outlineLevel="0" r="27">
      <c r="A27" s="24" t="s">
        <v>279</v>
      </c>
      <c r="B27" s="169" t="s">
        <v>283</v>
      </c>
      <c r="C27" s="169" t="s">
        <v>284</v>
      </c>
      <c r="D27" s="330" t="n">
        <f aca="false" ca="false" dt2D="false" dtr="false" t="normal">'приложение 6'!G30</f>
        <v>138719.1</v>
      </c>
    </row>
    <row customHeight="true" hidden="false" ht="51.75" outlineLevel="0" r="28">
      <c r="A28" s="40" t="s">
        <v>289</v>
      </c>
      <c r="B28" s="347" t="s">
        <v>290</v>
      </c>
      <c r="C28" s="169" t="s">
        <v>271</v>
      </c>
      <c r="D28" s="217" t="n">
        <f aca="false" ca="false" dt2D="false" dtr="false" t="normal">D29+D30</f>
        <v>105644.5</v>
      </c>
    </row>
    <row customHeight="true" ht="82.5" outlineLevel="0" r="29">
      <c r="A29" s="24" t="s">
        <v>276</v>
      </c>
      <c r="B29" s="347" t="s">
        <v>290</v>
      </c>
      <c r="C29" s="169" t="n">
        <v>100</v>
      </c>
      <c r="D29" s="330" t="n">
        <f aca="false" ca="false" dt2D="false" dtr="false" t="normal">'приложение 6'!G34</f>
        <v>101506</v>
      </c>
    </row>
    <row customHeight="true" ht="33" outlineLevel="0" r="30">
      <c r="A30" s="24" t="s">
        <v>306</v>
      </c>
      <c r="B30" s="347" t="s">
        <v>290</v>
      </c>
      <c r="C30" s="169" t="n">
        <v>200</v>
      </c>
      <c r="D30" s="217" t="n">
        <f aca="false" ca="false" dt2D="false" dtr="false" t="normal">'приложение 6'!G35</f>
        <v>4138.5</v>
      </c>
    </row>
    <row customHeight="true" ht="35.25" outlineLevel="0" r="31">
      <c r="A31" s="69" t="s">
        <v>323</v>
      </c>
      <c r="B31" s="150" t="s">
        <v>324</v>
      </c>
      <c r="C31" s="150" t="n"/>
      <c r="D31" s="152" t="n">
        <f aca="false" ca="false" dt2D="false" dtr="false" t="normal">D32+D34+D36</f>
        <v>80578.95</v>
      </c>
    </row>
    <row customHeight="true" ht="48.75" outlineLevel="0" r="32">
      <c r="A32" s="208" t="s">
        <v>335</v>
      </c>
      <c r="B32" s="169" t="s">
        <v>336</v>
      </c>
      <c r="C32" s="169" t="s">
        <v>271</v>
      </c>
      <c r="D32" s="217" t="n">
        <f aca="false" ca="false" dt2D="false" dtr="false" t="normal">D33</f>
        <v>49000</v>
      </c>
    </row>
    <row customHeight="true" ht="34.5" outlineLevel="0" r="33">
      <c r="A33" s="208" t="s">
        <v>306</v>
      </c>
      <c r="B33" s="169" t="s">
        <v>336</v>
      </c>
      <c r="C33" s="169" t="n">
        <v>200</v>
      </c>
      <c r="D33" s="330" t="n">
        <f aca="false" ca="false" dt2D="false" dtr="false" t="normal">'приложение 6'!G65</f>
        <v>49000</v>
      </c>
    </row>
    <row customHeight="true" ht="32.2498779296875" outlineLevel="0" r="34">
      <c r="A34" s="24" t="s">
        <v>329</v>
      </c>
      <c r="B34" s="157" t="s">
        <v>330</v>
      </c>
      <c r="C34" s="169" t="s">
        <v>271</v>
      </c>
      <c r="D34" s="249" t="n">
        <f aca="false" ca="false" dt2D="false" dtr="false" t="normal">D35</f>
        <v>30000</v>
      </c>
    </row>
    <row customHeight="true" ht="34.5" outlineLevel="0" r="35">
      <c r="A35" s="24" t="s">
        <v>280</v>
      </c>
      <c r="B35" s="157" t="s">
        <v>330</v>
      </c>
      <c r="C35" s="169" t="s">
        <v>307</v>
      </c>
      <c r="D35" s="249" t="n">
        <f aca="false" ca="false" dt2D="false" dtr="false" t="normal">'приложение 6'!G60</f>
        <v>30000</v>
      </c>
    </row>
    <row customHeight="true" hidden="false" ht="32.25" outlineLevel="0" r="36">
      <c r="A36" s="24" t="s">
        <v>331</v>
      </c>
      <c r="B36" s="157" t="s">
        <v>332</v>
      </c>
      <c r="C36" s="169" t="s">
        <v>271</v>
      </c>
      <c r="D36" s="249" t="n">
        <f aca="false" ca="false" dt2D="false" dtr="false" t="normal">D37</f>
        <v>1578.95</v>
      </c>
    </row>
    <row customHeight="true" hidden="false" ht="33" outlineLevel="0" r="37">
      <c r="A37" s="24" t="s">
        <v>280</v>
      </c>
      <c r="B37" s="157" t="s">
        <v>332</v>
      </c>
      <c r="C37" s="169" t="s">
        <v>307</v>
      </c>
      <c r="D37" s="249" t="n">
        <f aca="false" ca="false" dt2D="false" dtr="false" t="normal">'приложение 6'!G62</f>
        <v>1578.95</v>
      </c>
    </row>
    <row customHeight="true" ht="48.75" outlineLevel="0" r="38">
      <c r="A38" s="148" t="s">
        <v>337</v>
      </c>
      <c r="B38" s="150" t="s">
        <v>338</v>
      </c>
      <c r="C38" s="150" t="n"/>
      <c r="D38" s="152" t="n">
        <f aca="false" ca="false" dt2D="false" dtr="false" t="normal">D39</f>
        <v>2589749.89</v>
      </c>
    </row>
    <row customHeight="true" ht="58.5" outlineLevel="0" r="39">
      <c r="A39" s="208" t="s">
        <v>341</v>
      </c>
      <c r="B39" s="169" t="s">
        <v>342</v>
      </c>
      <c r="C39" s="169" t="s">
        <v>271</v>
      </c>
      <c r="D39" s="217" t="n">
        <f aca="false" ca="false" dt2D="false" dtr="false" t="normal">D40</f>
        <v>2589749.89</v>
      </c>
    </row>
    <row customHeight="true" hidden="false" ht="36" outlineLevel="0" r="40">
      <c r="A40" s="208" t="s">
        <v>306</v>
      </c>
      <c r="B40" s="169" t="s">
        <v>342</v>
      </c>
      <c r="C40" s="169" t="n">
        <v>200</v>
      </c>
      <c r="D40" s="217" t="n">
        <f aca="false" ca="false" dt2D="false" dtr="false" t="normal">'приложение 6'!G70</f>
        <v>2589749.89</v>
      </c>
    </row>
    <row customHeight="true" hidden="false" ht="19.5" outlineLevel="0" r="41">
      <c r="A41" s="148" t="s">
        <v>343</v>
      </c>
      <c r="B41" s="150" t="s">
        <v>344</v>
      </c>
      <c r="C41" s="150" t="n"/>
      <c r="D41" s="152" t="n">
        <f aca="false" ca="false" dt2D="false" dtr="false" t="normal">D42+D44+D46+D48+D50+D52</f>
        <v>1222903.63</v>
      </c>
    </row>
    <row customHeight="true" ht="39" outlineLevel="0" r="42">
      <c r="A42" s="208" t="s">
        <v>349</v>
      </c>
      <c r="B42" s="169" t="s">
        <v>350</v>
      </c>
      <c r="C42" s="169" t="s">
        <v>271</v>
      </c>
      <c r="D42" s="217" t="n">
        <f aca="false" ca="false" dt2D="false" dtr="false" t="normal">D43</f>
        <v>483365.07</v>
      </c>
    </row>
    <row customHeight="true" ht="36" outlineLevel="0" r="43">
      <c r="A43" s="208" t="s">
        <v>306</v>
      </c>
      <c r="B43" s="169" t="s">
        <v>350</v>
      </c>
      <c r="C43" s="169" t="n">
        <v>200</v>
      </c>
      <c r="D43" s="217" t="n">
        <f aca="false" ca="false" dt2D="false" dtr="false" t="normal">'приложение 6'!G75</f>
        <v>483365.07</v>
      </c>
    </row>
    <row customHeight="true" ht="50.25" outlineLevel="0" r="44">
      <c r="A44" s="208" t="s">
        <v>351</v>
      </c>
      <c r="B44" s="169" t="s">
        <v>352</v>
      </c>
      <c r="C44" s="169" t="s">
        <v>271</v>
      </c>
      <c r="D44" s="217" t="n">
        <f aca="false" ca="false" dt2D="false" dtr="false" t="normal">D45</f>
        <v>60000</v>
      </c>
    </row>
    <row customHeight="true" ht="38.25" outlineLevel="0" r="45">
      <c r="A45" s="208" t="s">
        <v>306</v>
      </c>
      <c r="B45" s="169" t="s">
        <v>352</v>
      </c>
      <c r="C45" s="169" t="n">
        <v>200</v>
      </c>
      <c r="D45" s="217" t="n">
        <f aca="false" ca="false" dt2D="false" dtr="false" t="normal">'приложение 6'!G77</f>
        <v>60000</v>
      </c>
    </row>
    <row customHeight="true" ht="21.75" outlineLevel="0" r="46">
      <c r="A46" s="208" t="s">
        <v>353</v>
      </c>
      <c r="B46" s="169" t="s">
        <v>354</v>
      </c>
      <c r="C46" s="169" t="s">
        <v>271</v>
      </c>
      <c r="D46" s="217" t="n">
        <f aca="false" ca="false" dt2D="false" dtr="false" t="normal">D47</f>
        <v>34000</v>
      </c>
    </row>
    <row customHeight="true" ht="39" outlineLevel="0" r="47">
      <c r="A47" s="208" t="s">
        <v>496</v>
      </c>
      <c r="B47" s="169" t="s">
        <v>354</v>
      </c>
      <c r="C47" s="169" t="n">
        <v>200</v>
      </c>
      <c r="D47" s="217" t="n">
        <f aca="false" ca="false" dt2D="false" dtr="false" t="normal">'приложение 6'!G79</f>
        <v>34000</v>
      </c>
    </row>
    <row customHeight="true" ht="37.5" outlineLevel="0" r="48">
      <c r="A48" s="208" t="s">
        <v>355</v>
      </c>
      <c r="B48" s="169" t="s">
        <v>356</v>
      </c>
      <c r="C48" s="169" t="s">
        <v>271</v>
      </c>
      <c r="D48" s="217" t="n">
        <f aca="false" ca="false" dt2D="false" dtr="false" t="normal">D49</f>
        <v>419000</v>
      </c>
    </row>
    <row customHeight="true" ht="35.25" outlineLevel="0" r="49">
      <c r="A49" s="208" t="s">
        <v>306</v>
      </c>
      <c r="B49" s="169" t="s">
        <v>356</v>
      </c>
      <c r="C49" s="169" t="n">
        <v>200</v>
      </c>
      <c r="D49" s="217" t="n">
        <f aca="false" ca="false" dt2D="false" dtr="false" t="normal">'приложение 6'!G81</f>
        <v>419000</v>
      </c>
    </row>
    <row customHeight="true" hidden="false" ht="85.499755859375" outlineLevel="0" r="50">
      <c r="A50" s="24" t="s">
        <v>357</v>
      </c>
      <c r="B50" s="157" t="s">
        <v>358</v>
      </c>
      <c r="C50" s="157" t="s">
        <v>271</v>
      </c>
      <c r="D50" s="159" t="n">
        <f aca="false" ca="false" dt2D="false" dtr="false" t="normal">D51</f>
        <v>204060.81</v>
      </c>
    </row>
    <row customHeight="true" ht="35.25" outlineLevel="0" r="51">
      <c r="A51" s="24" t="s">
        <v>306</v>
      </c>
      <c r="B51" s="157" t="s">
        <v>358</v>
      </c>
      <c r="C51" s="157" t="s">
        <v>307</v>
      </c>
      <c r="D51" s="159" t="n">
        <f aca="false" ca="false" dt2D="false" dtr="false" t="normal">'приложение 8'!E80</f>
        <v>204060.81</v>
      </c>
    </row>
    <row customHeight="true" hidden="false" ht="99.0003662109375" outlineLevel="0" r="52">
      <c r="A52" s="24" t="s">
        <v>359</v>
      </c>
      <c r="B52" s="403" t="s">
        <v>360</v>
      </c>
      <c r="C52" s="404" t="s">
        <v>321</v>
      </c>
      <c r="D52" s="249" t="n">
        <f aca="false" ca="false" dt2D="false" dtr="false" t="normal">D53</f>
        <v>22477.75</v>
      </c>
    </row>
    <row customHeight="true" ht="39" outlineLevel="0" r="53">
      <c r="A53" s="24" t="s">
        <v>280</v>
      </c>
      <c r="B53" s="157" t="s">
        <v>360</v>
      </c>
      <c r="C53" s="404" t="s">
        <v>322</v>
      </c>
      <c r="D53" s="249" t="n">
        <f aca="false" ca="false" dt2D="false" dtr="false" t="normal">'приложение 6'!G85</f>
        <v>22477.75</v>
      </c>
    </row>
    <row customHeight="true" ht="39" outlineLevel="0" r="54">
      <c r="A54" s="148" t="s">
        <v>395</v>
      </c>
      <c r="B54" s="150" t="s">
        <v>396</v>
      </c>
      <c r="C54" s="150" t="n"/>
      <c r="D54" s="152" t="n">
        <f aca="false" ca="false" dt2D="false" dtr="false" t="normal">D55+D57</f>
        <v>178479.84</v>
      </c>
    </row>
    <row customHeight="true" ht="24" outlineLevel="0" r="55">
      <c r="A55" s="208" t="s">
        <v>497</v>
      </c>
      <c r="B55" s="169" t="s">
        <v>400</v>
      </c>
      <c r="C55" s="169" t="s">
        <v>271</v>
      </c>
      <c r="D55" s="217" t="n">
        <f aca="false" ca="false" dt2D="false" dtr="false" t="normal">D56</f>
        <v>166479.84</v>
      </c>
    </row>
    <row customHeight="true" hidden="false" ht="20.999755859375" outlineLevel="0" r="56">
      <c r="A56" s="295" t="s">
        <v>424</v>
      </c>
      <c r="B56" s="169" t="s">
        <v>400</v>
      </c>
      <c r="C56" s="169" t="n">
        <v>300</v>
      </c>
      <c r="D56" s="217" t="n">
        <f aca="false" ca="false" dt2D="false" dtr="false" t="normal">'приложение 6'!G116</f>
        <v>166479.84</v>
      </c>
    </row>
    <row customHeight="true" ht="70.5" outlineLevel="0" r="57">
      <c r="A57" s="208" t="s">
        <v>404</v>
      </c>
      <c r="B57" s="169" t="s">
        <v>405</v>
      </c>
      <c r="C57" s="169" t="s">
        <v>271</v>
      </c>
      <c r="D57" s="217" t="n">
        <f aca="false" ca="false" dt2D="false" dtr="false" t="normal">D58</f>
        <v>12000</v>
      </c>
    </row>
    <row customHeight="true" hidden="false" ht="19.5" outlineLevel="0" r="58">
      <c r="A58" s="295" t="s">
        <v>424</v>
      </c>
      <c r="B58" s="169" t="s">
        <v>405</v>
      </c>
      <c r="C58" s="169" t="n">
        <v>300</v>
      </c>
      <c r="D58" s="217" t="n">
        <f aca="false" ca="false" dt2D="false" dtr="false" t="normal">'приложение 6'!G119</f>
        <v>12000</v>
      </c>
    </row>
    <row customHeight="true" hidden="false" ht="51.75" outlineLevel="0" r="59">
      <c r="A59" s="405" t="s">
        <v>301</v>
      </c>
      <c r="B59" s="340" t="s">
        <v>302</v>
      </c>
      <c r="C59" s="150" t="n"/>
      <c r="D59" s="224" t="n">
        <f aca="false" ca="false" dt2D="false" dtr="false" t="normal">D62+D64+D60+D66</f>
        <v>278894.07</v>
      </c>
    </row>
    <row customHeight="true" hidden="false" ht="59.25" outlineLevel="0" r="60">
      <c r="A60" s="182" t="s">
        <v>304</v>
      </c>
      <c r="B60" s="183" t="s">
        <v>305</v>
      </c>
      <c r="C60" s="183" t="s">
        <v>271</v>
      </c>
      <c r="D60" s="218" t="n">
        <f aca="false" ca="false" dt2D="false" dtr="false" t="normal">D61</f>
        <v>69.7</v>
      </c>
    </row>
    <row customHeight="true" hidden="false" ht="45" outlineLevel="0" r="61">
      <c r="A61" s="160" t="s">
        <v>306</v>
      </c>
      <c r="B61" s="183" t="s">
        <v>305</v>
      </c>
      <c r="C61" s="183" t="s">
        <v>307</v>
      </c>
      <c r="D61" s="218" t="n">
        <f aca="false" ca="false" dt2D="false" dtr="false" t="normal">'приложение 6'!G47</f>
        <v>69.7</v>
      </c>
    </row>
    <row customHeight="true" hidden="false" ht="45" outlineLevel="0" r="62">
      <c r="A62" s="342" t="s">
        <v>442</v>
      </c>
      <c r="B62" s="188" t="s">
        <v>309</v>
      </c>
      <c r="C62" s="191" t="s">
        <v>271</v>
      </c>
      <c r="D62" s="218" t="n">
        <f aca="false" ca="false" dt2D="false" dtr="false" t="normal">D63</f>
        <v>100765.15</v>
      </c>
    </row>
    <row customHeight="true" hidden="false" ht="38.25" outlineLevel="0" r="63">
      <c r="A63" s="342" t="s">
        <v>280</v>
      </c>
      <c r="B63" s="188" t="s">
        <v>309</v>
      </c>
      <c r="C63" s="191" t="s">
        <v>307</v>
      </c>
      <c r="D63" s="218" t="n">
        <f aca="false" ca="false" dt2D="false" dtr="false" t="normal">'приложение 6'!G49</f>
        <v>100765.15</v>
      </c>
    </row>
    <row customHeight="true" ht="51.75" outlineLevel="0" r="64">
      <c r="A64" s="342" t="s">
        <v>443</v>
      </c>
      <c r="B64" s="188" t="s">
        <v>312</v>
      </c>
      <c r="C64" s="191" t="s">
        <v>271</v>
      </c>
      <c r="D64" s="218" t="n">
        <f aca="false" ca="false" dt2D="false" dtr="false" t="normal">D65</f>
        <v>100765.15</v>
      </c>
    </row>
    <row customHeight="true" hidden="false" ht="36.75" outlineLevel="0" r="65">
      <c r="A65" s="342" t="s">
        <v>280</v>
      </c>
      <c r="B65" s="188" t="s">
        <v>312</v>
      </c>
      <c r="C65" s="191" t="s">
        <v>307</v>
      </c>
      <c r="D65" s="218" t="n">
        <f aca="false" ca="false" dt2D="false" dtr="false" t="normal">'приложение 6'!G51</f>
        <v>100765.15</v>
      </c>
    </row>
    <row customHeight="true" hidden="false" ht="32.250244140625" outlineLevel="0" r="66">
      <c r="A66" s="198" t="s">
        <v>318</v>
      </c>
      <c r="B66" s="199" t="s">
        <v>320</v>
      </c>
      <c r="C66" s="157" t="s">
        <v>271</v>
      </c>
      <c r="D66" s="237" t="n">
        <f aca="false" ca="false" dt2D="false" dtr="false" t="normal">D67</f>
        <v>77294.0699999998</v>
      </c>
    </row>
    <row customHeight="true" hidden="false" ht="33.152587890625" outlineLevel="0" r="67">
      <c r="A67" s="187" t="s">
        <v>310</v>
      </c>
      <c r="B67" s="199" t="s">
        <v>320</v>
      </c>
      <c r="C67" s="157" t="s">
        <v>307</v>
      </c>
      <c r="D67" s="237" t="n">
        <f aca="false" ca="false" dt2D="false" dtr="false" t="normal">'приложение 6'!G55</f>
        <v>77294.0699999998</v>
      </c>
    </row>
    <row customHeight="true" ht="51.75" outlineLevel="0" r="68">
      <c r="A68" s="208" t="s">
        <v>498</v>
      </c>
      <c r="B68" s="150" t="s">
        <v>388</v>
      </c>
      <c r="C68" s="150" t="n"/>
      <c r="D68" s="224" t="n">
        <f aca="false" ca="false" dt2D="false" dtr="false" t="normal">D69</f>
        <v>0</v>
      </c>
    </row>
    <row customHeight="true" ht="36.75" outlineLevel="0" r="69">
      <c r="A69" s="208" t="s">
        <v>393</v>
      </c>
      <c r="B69" s="169" t="s">
        <v>394</v>
      </c>
      <c r="C69" s="169" t="s">
        <v>271</v>
      </c>
      <c r="D69" s="238" t="n">
        <f aca="false" ca="false" dt2D="false" dtr="false" t="normal">D70</f>
        <v>0</v>
      </c>
    </row>
    <row customHeight="true" ht="36" outlineLevel="0" r="70">
      <c r="A70" s="208" t="s">
        <v>306</v>
      </c>
      <c r="B70" s="169" t="s">
        <v>394</v>
      </c>
      <c r="C70" s="169" t="n">
        <v>200</v>
      </c>
      <c r="D70" s="331" t="n">
        <f aca="false" ca="false" dt2D="false" dtr="false" t="normal">'приложение 6'!G111</f>
        <v>0</v>
      </c>
    </row>
    <row customHeight="true" hidden="true" ht="52.5" outlineLevel="0" r="71">
      <c r="A71" s="148" t="s">
        <v>499</v>
      </c>
      <c r="B71" s="150" t="n">
        <v>9000000000</v>
      </c>
      <c r="C71" s="150" t="n"/>
      <c r="D71" s="152" t="n">
        <f aca="false" ca="false" dt2D="false" dtr="false" t="normal">D72</f>
        <v>24217.31</v>
      </c>
    </row>
    <row customHeight="true" hidden="true" ht="17.25" outlineLevel="0" r="72">
      <c r="A72" s="148" t="s">
        <v>500</v>
      </c>
      <c r="B72" s="150" t="n">
        <v>9090000000</v>
      </c>
      <c r="C72" s="150" t="s">
        <v>271</v>
      </c>
      <c r="D72" s="152" t="n">
        <f aca="false" ca="false" dt2D="false" dtr="false" t="normal">D73+D75</f>
        <v>24217.31</v>
      </c>
    </row>
    <row customHeight="true" hidden="true" ht="38.25" outlineLevel="0" r="73">
      <c r="A73" s="406" t="s">
        <v>467</v>
      </c>
      <c r="B73" s="383" t="n">
        <v>9090020001</v>
      </c>
      <c r="C73" s="383" t="s">
        <v>271</v>
      </c>
      <c r="D73" s="407" t="n">
        <f aca="false" ca="false" dt2D="false" dtr="false" t="normal">D74</f>
        <v>21617.31</v>
      </c>
    </row>
    <row customHeight="true" hidden="true" ht="30.75" outlineLevel="0" r="74">
      <c r="A74" s="406" t="s">
        <v>501</v>
      </c>
      <c r="B74" s="383" t="n">
        <v>9090020001</v>
      </c>
      <c r="C74" s="383" t="n">
        <v>800</v>
      </c>
      <c r="D74" s="407" t="n">
        <f aca="false" ca="false" dt2D="false" dtr="false" t="normal">'приложение 6'!G40</f>
        <v>21617.31</v>
      </c>
    </row>
    <row customHeight="true" hidden="true" ht="35.25" outlineLevel="0" r="75">
      <c r="A75" s="406" t="s">
        <v>444</v>
      </c>
      <c r="B75" s="383" t="n">
        <v>9090020004</v>
      </c>
      <c r="C75" s="383" t="s">
        <v>271</v>
      </c>
      <c r="D75" s="408" t="n">
        <f aca="false" ca="false" dt2D="false" dtr="false" t="normal">D76</f>
        <v>2600</v>
      </c>
    </row>
    <row customHeight="true" hidden="true" ht="19.5" outlineLevel="0" r="76">
      <c r="A76" s="406" t="s">
        <v>297</v>
      </c>
      <c r="B76" s="383" t="n">
        <v>9090020004</v>
      </c>
      <c r="C76" s="383" t="n">
        <v>800</v>
      </c>
      <c r="D76" s="408" t="n">
        <f aca="false" ca="false" dt2D="false" dtr="false" t="normal">'приложение 6'!G43</f>
        <v>2600</v>
      </c>
    </row>
    <row customHeight="true" hidden="false" ht="57.75" outlineLevel="0" r="77">
      <c r="A77" s="296" t="s">
        <v>361</v>
      </c>
      <c r="B77" s="166" t="s">
        <v>362</v>
      </c>
      <c r="C77" s="166" t="n"/>
      <c r="D77" s="168" t="n">
        <f aca="false" ca="false" dt2D="false" dtr="false" t="normal">D78+D80+D82+D84+D86</f>
        <v>702000</v>
      </c>
    </row>
    <row customHeight="true" ht="36" outlineLevel="0" r="78">
      <c r="A78" s="309" t="s">
        <v>379</v>
      </c>
      <c r="B78" s="157" t="s">
        <v>380</v>
      </c>
      <c r="C78" s="157" t="s">
        <v>271</v>
      </c>
      <c r="D78" s="159" t="n">
        <f aca="false" ca="false" dt2D="false" dtr="false" t="normal">D79</f>
        <v>0</v>
      </c>
    </row>
    <row customHeight="true" ht="36.75" outlineLevel="0" r="79">
      <c r="A79" s="309" t="s">
        <v>306</v>
      </c>
      <c r="B79" s="157" t="s">
        <v>380</v>
      </c>
      <c r="C79" s="157" t="s">
        <v>307</v>
      </c>
      <c r="D79" s="159" t="n">
        <f aca="false" ca="false" dt2D="false" dtr="false" t="normal">'приложение 6'!G100</f>
        <v>0</v>
      </c>
    </row>
    <row customHeight="true" hidden="false" ht="21.000244140625" outlineLevel="0" r="80">
      <c r="A80" s="232" t="s">
        <v>381</v>
      </c>
      <c r="B80" s="157" t="s">
        <v>382</v>
      </c>
      <c r="C80" s="199" t="s">
        <v>321</v>
      </c>
      <c r="D80" s="341" t="n">
        <f aca="false" ca="false" dt2D="false" dtr="false" t="normal">D81</f>
        <v>370000</v>
      </c>
    </row>
    <row ht="16.5" outlineLevel="0" r="81">
      <c r="A81" s="232" t="s">
        <v>306</v>
      </c>
      <c r="B81" s="157" t="s">
        <v>382</v>
      </c>
      <c r="C81" s="199" t="s">
        <v>322</v>
      </c>
      <c r="D81" s="341" t="n">
        <f aca="false" ca="false" dt2D="false" dtr="false" t="normal">'приложение 6'!G90+'приложение 6'!G101</f>
        <v>370000</v>
      </c>
    </row>
    <row ht="16.5" outlineLevel="0" r="82">
      <c r="A82" s="232" t="s">
        <v>370</v>
      </c>
      <c r="B82" s="191" t="s">
        <v>371</v>
      </c>
      <c r="C82" s="191" t="s">
        <v>271</v>
      </c>
      <c r="D82" s="341" t="n">
        <f aca="false" ca="false" dt2D="false" dtr="false" t="normal">D83</f>
        <v>20000</v>
      </c>
    </row>
    <row ht="16.5" outlineLevel="0" r="83">
      <c r="A83" s="232" t="s">
        <v>306</v>
      </c>
      <c r="B83" s="191" t="s">
        <v>371</v>
      </c>
      <c r="C83" s="191" t="s">
        <v>307</v>
      </c>
      <c r="D83" s="341" t="n">
        <f aca="false" ca="false" dt2D="false" dtr="false" t="normal">'приложение 6'!G92</f>
        <v>20000</v>
      </c>
    </row>
    <row customHeight="true" hidden="false" ht="21.45703125" outlineLevel="0" r="84">
      <c r="A84" s="228" t="s">
        <v>372</v>
      </c>
      <c r="B84" s="191" t="s">
        <v>373</v>
      </c>
      <c r="C84" s="199" t="s">
        <v>321</v>
      </c>
      <c r="D84" s="341" t="n">
        <f aca="false" ca="false" dt2D="false" dtr="false" t="normal">D85</f>
        <v>292000</v>
      </c>
    </row>
    <row ht="16.5" outlineLevel="0" r="85">
      <c r="A85" s="232" t="s">
        <v>306</v>
      </c>
      <c r="B85" s="191" t="s">
        <v>373</v>
      </c>
      <c r="C85" s="199" t="s">
        <v>322</v>
      </c>
      <c r="D85" s="341" t="n">
        <f aca="false" ca="false" dt2D="false" dtr="false" t="normal">'приложение 6'!G94+'приложение 6'!G104</f>
        <v>292000</v>
      </c>
    </row>
    <row ht="16.5" outlineLevel="0" r="86">
      <c r="A86" s="228" t="s">
        <v>374</v>
      </c>
      <c r="B86" s="191" t="s">
        <v>375</v>
      </c>
      <c r="C86" s="191" t="s">
        <v>271</v>
      </c>
      <c r="D86" s="341" t="n">
        <f aca="false" ca="false" dt2D="false" dtr="false" t="normal">D87</f>
        <v>20000</v>
      </c>
    </row>
    <row ht="16.5" outlineLevel="0" r="87">
      <c r="A87" s="232" t="s">
        <v>306</v>
      </c>
      <c r="B87" s="191" t="s">
        <v>375</v>
      </c>
      <c r="C87" s="191" t="s">
        <v>307</v>
      </c>
      <c r="D87" s="341" t="n">
        <f aca="false" ca="false" dt2D="false" dtr="false" t="normal">'приложение 6'!G96+'приложение 6'!G106</f>
        <v>20000</v>
      </c>
    </row>
    <row ht="16.5" outlineLevel="0" r="88">
      <c r="A88" s="148" t="s">
        <v>499</v>
      </c>
      <c r="B88" s="150" t="n">
        <v>9000000000</v>
      </c>
      <c r="C88" s="150" t="n"/>
      <c r="D88" s="409" t="n">
        <f aca="false" ca="false" dt2D="false" dtr="false" t="normal">D89</f>
        <v>42217.31</v>
      </c>
    </row>
    <row ht="16.5" outlineLevel="0" r="89">
      <c r="A89" s="148" t="s">
        <v>500</v>
      </c>
      <c r="B89" s="150" t="n">
        <v>9090000000</v>
      </c>
      <c r="C89" s="150" t="s">
        <v>271</v>
      </c>
      <c r="D89" s="409" t="n">
        <f aca="false" ca="false" dt2D="false" dtr="false" t="normal">D93+D90</f>
        <v>42217.31</v>
      </c>
    </row>
    <row ht="16.5" outlineLevel="0" r="90">
      <c r="A90" s="40" t="s">
        <v>475</v>
      </c>
      <c r="B90" s="347" t="n">
        <v>9090020001</v>
      </c>
      <c r="C90" s="169" t="s">
        <v>271</v>
      </c>
      <c r="D90" s="343" t="n">
        <f aca="false" ca="false" dt2D="false" dtr="false" t="normal">D91+D92</f>
        <v>39617.31</v>
      </c>
    </row>
    <row ht="16.5" outlineLevel="0" r="91">
      <c r="A91" s="40" t="s">
        <v>476</v>
      </c>
      <c r="B91" s="347" t="n">
        <v>9090020001</v>
      </c>
      <c r="C91" s="169" t="s">
        <v>437</v>
      </c>
      <c r="D91" s="343" t="n">
        <f aca="false" ca="false" dt2D="false" dtr="false" t="normal">'приложение 6'!G40</f>
        <v>21617.31</v>
      </c>
    </row>
    <row ht="16.5" outlineLevel="0" r="92">
      <c r="A92" s="240" t="s">
        <v>401</v>
      </c>
      <c r="B92" s="347" t="n">
        <v>9090020001</v>
      </c>
      <c r="C92" s="169" t="s">
        <v>426</v>
      </c>
      <c r="D92" s="249" t="n">
        <f aca="false" ca="false" dt2D="false" dtr="false" t="normal">'приложение 6'!G124</f>
        <v>18000</v>
      </c>
    </row>
    <row ht="16.5" outlineLevel="0" r="93">
      <c r="A93" s="92" t="s">
        <v>444</v>
      </c>
      <c r="B93" s="183" t="n">
        <v>9090020004</v>
      </c>
      <c r="C93" s="183" t="s">
        <v>271</v>
      </c>
      <c r="D93" s="343" t="n">
        <f aca="false" ca="false" dt2D="false" dtr="false" t="normal">D94</f>
        <v>2600</v>
      </c>
    </row>
    <row ht="16.5" outlineLevel="0" r="94">
      <c r="A94" s="92" t="s">
        <v>297</v>
      </c>
      <c r="B94" s="183" t="n">
        <v>9090020004</v>
      </c>
      <c r="C94" s="183" t="n">
        <v>800</v>
      </c>
      <c r="D94" s="343" t="n">
        <f aca="false" ca="false" dt2D="false" dtr="false" t="normal">'приложение 6'!G43</f>
        <v>2600</v>
      </c>
    </row>
    <row ht="16.5" outlineLevel="0" r="95">
      <c r="A95" s="410" t="s">
        <v>412</v>
      </c>
      <c r="B95" s="411" t="s"/>
      <c r="C95" s="412" t="s"/>
      <c r="D95" s="152" t="n">
        <f aca="false" ca="false" dt2D="false" dtr="false" t="normal">D19+D88</f>
        <v>8067689.79</v>
      </c>
    </row>
    <row ht="20.25" outlineLevel="0" r="96">
      <c r="A96" s="413" t="s">
        <v>502</v>
      </c>
    </row>
  </sheetData>
  <mergeCells count="17">
    <mergeCell ref="B1:D1"/>
    <mergeCell ref="A2:D2"/>
    <mergeCell ref="A3:D3"/>
    <mergeCell ref="A4:D4"/>
    <mergeCell ref="A5:D5"/>
    <mergeCell ref="A6:D6"/>
    <mergeCell ref="A7:D7"/>
    <mergeCell ref="A8:D8"/>
    <mergeCell ref="A9:D9"/>
    <mergeCell ref="A11:D11"/>
    <mergeCell ref="A12:D12"/>
    <mergeCell ref="A13:D13"/>
    <mergeCell ref="A14:D14"/>
    <mergeCell ref="A95:C95"/>
    <mergeCell ref="B16:C17"/>
    <mergeCell ref="D16:D18"/>
    <mergeCell ref="A16:A18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</worksheet>
</file>

<file path=xl/worksheets/sheet1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6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7.8554674594471"/>
    <col customWidth="true" hidden="false" max="2" min="2" outlineLevel="0" width="12.1223511324915"/>
    <col customWidth="true" hidden="false" max="3" min="3" outlineLevel="0" width="6.16576357300629"/>
    <col customWidth="true" max="4" min="4" outlineLevel="0" width="13.7109379638854"/>
    <col customWidth="true" hidden="false" max="5" min="5" outlineLevel="0" width="13.5157607902226"/>
    <col customWidth="true" max="6" min="6" outlineLevel="0" width="0.140625002643222"/>
  </cols>
  <sheetData>
    <row outlineLevel="0" r="1">
      <c r="A1" s="3" t="n"/>
      <c r="B1" s="3" t="n"/>
      <c r="C1" s="1" t="s">
        <v>503</v>
      </c>
      <c r="D1" s="1" t="s"/>
      <c r="E1" s="1" t="s"/>
    </row>
    <row outlineLevel="0" r="2">
      <c r="A2" s="3" t="n"/>
      <c r="B2" s="1" t="s">
        <v>24</v>
      </c>
      <c r="C2" s="1" t="s"/>
      <c r="D2" s="1" t="s"/>
      <c r="E2" s="1" t="s"/>
    </row>
    <row outlineLevel="0" r="3">
      <c r="A3" s="3" t="n"/>
      <c r="B3" s="1" t="s">
        <v>2</v>
      </c>
      <c r="C3" s="1" t="s"/>
      <c r="D3" s="1" t="s"/>
      <c r="E3" s="1" t="s"/>
    </row>
    <row outlineLevel="0" r="4">
      <c r="A4" s="1" t="s">
        <v>458</v>
      </c>
      <c r="B4" s="1" t="s"/>
      <c r="C4" s="1" t="s"/>
      <c r="D4" s="1" t="s"/>
      <c r="E4" s="1" t="s"/>
    </row>
    <row outlineLevel="0" r="5">
      <c r="A5" s="3" t="n"/>
      <c r="B5" s="1" t="s">
        <v>45</v>
      </c>
      <c r="C5" s="1" t="s"/>
      <c r="D5" s="1" t="s"/>
      <c r="E5" s="1" t="s"/>
    </row>
    <row outlineLevel="0" r="6">
      <c r="A6" s="3" t="n"/>
      <c r="B6" s="1" t="s">
        <v>487</v>
      </c>
      <c r="C6" s="1" t="s"/>
      <c r="D6" s="1" t="s"/>
      <c r="E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11">
      <c r="A11" s="401" t="s">
        <v>504</v>
      </c>
      <c r="B11" s="401" t="s"/>
      <c r="C11" s="401" t="s"/>
      <c r="D11" s="401" t="s"/>
      <c r="E11" s="401" t="s"/>
    </row>
    <row outlineLevel="0" r="12">
      <c r="A12" s="401" t="s">
        <v>505</v>
      </c>
      <c r="B12" s="401" t="s"/>
      <c r="C12" s="401" t="s"/>
      <c r="D12" s="401" t="s"/>
      <c r="E12" s="401" t="s"/>
    </row>
    <row outlineLevel="0" r="13">
      <c r="A13" s="401" t="s">
        <v>506</v>
      </c>
      <c r="B13" s="401" t="s"/>
      <c r="C13" s="401" t="s"/>
      <c r="D13" s="401" t="s"/>
      <c r="E13" s="401" t="s"/>
      <c r="J13" s="414" t="n"/>
    </row>
    <row outlineLevel="0" r="14">
      <c r="A14" s="401" t="s">
        <v>507</v>
      </c>
      <c r="B14" s="401" t="s"/>
      <c r="C14" s="401" t="s"/>
      <c r="D14" s="401" t="s"/>
      <c r="E14" s="401" t="s"/>
    </row>
    <row ht="15.75" outlineLevel="0" r="15">
      <c r="A15" s="5" t="n"/>
      <c r="B15" s="5" t="s"/>
      <c r="C15" s="5" t="s"/>
      <c r="D15" s="5" t="s"/>
      <c r="E15" s="5" t="s"/>
    </row>
    <row ht="16.5" outlineLevel="0" r="16">
      <c r="A16" s="402" t="n"/>
    </row>
    <row ht="16.5" outlineLevel="0" r="17">
      <c r="A17" s="261" t="s">
        <v>29</v>
      </c>
      <c r="B17" s="261" t="s">
        <v>492</v>
      </c>
      <c r="C17" s="263" t="s"/>
      <c r="D17" s="261" t="s">
        <v>146</v>
      </c>
      <c r="E17" s="415" t="s"/>
      <c r="F17" s="416" t="n"/>
    </row>
    <row customHeight="true" ht="31.5" outlineLevel="0" r="18">
      <c r="A18" s="265" t="s"/>
      <c r="B18" s="269" t="s"/>
      <c r="C18" s="270" t="s"/>
      <c r="D18" s="261" t="s">
        <v>103</v>
      </c>
      <c r="E18" s="261" t="s">
        <v>104</v>
      </c>
      <c r="F18" s="416" t="n"/>
    </row>
    <row ht="32.25" outlineLevel="0" r="19">
      <c r="A19" s="273" t="s"/>
      <c r="B19" s="261" t="s">
        <v>261</v>
      </c>
      <c r="C19" s="261" t="s">
        <v>493</v>
      </c>
      <c r="D19" s="273" t="s"/>
      <c r="E19" s="273" t="s"/>
      <c r="F19" s="416" t="n"/>
    </row>
    <row customHeight="true" ht="48.75" outlineLevel="0" r="20">
      <c r="A20" s="148" t="s">
        <v>494</v>
      </c>
      <c r="B20" s="150" t="s">
        <v>264</v>
      </c>
      <c r="C20" s="169" t="n"/>
      <c r="D20" s="281" t="n">
        <f aca="false" ca="false" dt2D="false" dtr="false" t="normal">D21</f>
        <v>5443627.52</v>
      </c>
      <c r="E20" s="281" t="n">
        <f aca="false" ca="false" dt2D="false" dtr="false" t="normal">E21</f>
        <v>5565784.02</v>
      </c>
      <c r="F20" s="416" t="n"/>
    </row>
    <row customHeight="true" ht="45.7499389648438" outlineLevel="0" r="21">
      <c r="A21" s="148" t="s">
        <v>508</v>
      </c>
      <c r="B21" s="150" t="s">
        <v>266</v>
      </c>
      <c r="C21" s="169" t="n"/>
      <c r="D21" s="281" t="n">
        <f aca="false" ca="false" dt2D="false" dtr="false" t="normal">D22+D32+D35+D38+D47+D52+D55</f>
        <v>5443627.52</v>
      </c>
      <c r="E21" s="281" t="n">
        <f aca="false" ca="false" dt2D="false" dtr="false" t="normal">E22+E32+E35+E38+E47+E52+E55</f>
        <v>5565784.02</v>
      </c>
      <c r="F21" s="416" t="n"/>
    </row>
    <row customHeight="true" hidden="false" ht="33.7499389648438" outlineLevel="0" r="22">
      <c r="A22" s="148" t="s">
        <v>267</v>
      </c>
      <c r="B22" s="150" t="s">
        <v>268</v>
      </c>
      <c r="C22" s="169" t="n"/>
      <c r="D22" s="281" t="n">
        <f aca="false" ca="false" dt2D="false" dtr="false" t="normal">D23+D29+D27</f>
        <v>2464975.6</v>
      </c>
      <c r="E22" s="281" t="n">
        <f aca="false" ca="false" dt2D="false" dtr="false" t="normal">E23+E29+E27</f>
        <v>2469132.1</v>
      </c>
      <c r="F22" s="416" t="n"/>
    </row>
    <row customHeight="true" hidden="false" ht="44.9999389648438" outlineLevel="0" r="23">
      <c r="A23" s="24" t="s">
        <v>274</v>
      </c>
      <c r="B23" s="169" t="s">
        <v>275</v>
      </c>
      <c r="C23" s="169" t="s">
        <v>271</v>
      </c>
      <c r="D23" s="281" t="n">
        <f aca="false" ca="false" dt2D="false" dtr="false" t="normal">D24+D25+D26</f>
        <v>2116152</v>
      </c>
      <c r="E23" s="281" t="n">
        <f aca="false" ca="false" dt2D="false" dtr="false" t="normal">E24+E25+E26</f>
        <v>2116152</v>
      </c>
      <c r="F23" s="416" t="n"/>
    </row>
    <row customHeight="true" hidden="false" ht="59.2499389648438" outlineLevel="0" r="24">
      <c r="A24" s="208" t="s">
        <v>509</v>
      </c>
      <c r="B24" s="169" t="s">
        <v>275</v>
      </c>
      <c r="C24" s="169" t="n">
        <v>100</v>
      </c>
      <c r="D24" s="294" t="n">
        <f aca="false" ca="false" dt2D="false" dtr="false" t="normal">'приложение 7'!I26+'приложение 7'!I29</f>
        <v>1820000</v>
      </c>
      <c r="E24" s="294" t="n">
        <f aca="false" ca="false" dt2D="false" dtr="false" t="normal">'приложение 7'!J26+'приложение 7'!J29</f>
        <v>1820000</v>
      </c>
      <c r="F24" s="416" t="n"/>
    </row>
    <row customHeight="true" hidden="false" ht="30" outlineLevel="0" r="25">
      <c r="A25" s="208" t="s">
        <v>306</v>
      </c>
      <c r="B25" s="169" t="s">
        <v>275</v>
      </c>
      <c r="C25" s="169" t="n">
        <v>200</v>
      </c>
      <c r="D25" s="417" t="n">
        <f aca="false" ca="false" dt2D="false" dtr="false" t="normal">'приложение 7'!I30</f>
        <v>285152</v>
      </c>
      <c r="E25" s="417" t="n">
        <f aca="false" ca="false" dt2D="false" dtr="false" t="normal">'приложение 7'!J30</f>
        <v>285152</v>
      </c>
      <c r="F25" s="416" t="n"/>
    </row>
    <row customHeight="true" hidden="false" ht="21.75" outlineLevel="0" r="26">
      <c r="A26" s="208" t="s">
        <v>297</v>
      </c>
      <c r="B26" s="169" t="s">
        <v>275</v>
      </c>
      <c r="C26" s="169" t="n">
        <v>800</v>
      </c>
      <c r="D26" s="417" t="n">
        <f aca="false" ca="false" dt2D="false" dtr="false" t="normal">'приложение 7'!I31</f>
        <v>11000</v>
      </c>
      <c r="E26" s="417" t="n">
        <f aca="false" ca="false" dt2D="false" dtr="false" t="normal">'приложение 7'!J31</f>
        <v>11000</v>
      </c>
      <c r="F26" s="416" t="n"/>
    </row>
    <row customHeight="true" ht="81.75" outlineLevel="0" r="27">
      <c r="A27" s="24" t="s">
        <v>282</v>
      </c>
      <c r="B27" s="157" t="s">
        <v>283</v>
      </c>
      <c r="C27" s="157" t="s">
        <v>271</v>
      </c>
      <c r="D27" s="417" t="n">
        <f aca="false" ca="false" dt2D="false" dtr="false" t="normal">D28</f>
        <v>238719.1</v>
      </c>
      <c r="E27" s="417" t="n">
        <f aca="false" ca="false" dt2D="false" dtr="false" t="normal">E28</f>
        <v>238719.1</v>
      </c>
      <c r="F27" s="416" t="n"/>
    </row>
    <row customHeight="true" hidden="false" ht="55.5" outlineLevel="0" r="28">
      <c r="A28" s="24" t="s">
        <v>279</v>
      </c>
      <c r="B28" s="157" t="s">
        <v>283</v>
      </c>
      <c r="C28" s="157" t="s">
        <v>284</v>
      </c>
      <c r="D28" s="417" t="n">
        <f aca="false" ca="false" dt2D="false" dtr="false" t="normal">'приложение 7'!I33</f>
        <v>238719.1</v>
      </c>
      <c r="E28" s="417" t="n">
        <f aca="false" ca="false" dt2D="false" dtr="false" t="normal">'приложение 7'!J33</f>
        <v>238719.1</v>
      </c>
      <c r="F28" s="416" t="n"/>
    </row>
    <row customHeight="true" hidden="false" ht="46.5" outlineLevel="0" r="29">
      <c r="A29" s="40" t="s">
        <v>510</v>
      </c>
      <c r="B29" s="347" t="s">
        <v>290</v>
      </c>
      <c r="C29" s="169" t="s">
        <v>271</v>
      </c>
      <c r="D29" s="283" t="n">
        <f aca="false" ca="false" dt2D="false" dtr="false" t="normal">D30+D31</f>
        <v>110104.5</v>
      </c>
      <c r="E29" s="283" t="n">
        <f aca="false" ca="false" dt2D="false" dtr="false" t="normal">E30+E31</f>
        <v>114261</v>
      </c>
      <c r="F29" s="416" t="n"/>
    </row>
    <row customHeight="true" hidden="false" ht="56.2499389648438" outlineLevel="0" r="30">
      <c r="A30" s="24" t="s">
        <v>276</v>
      </c>
      <c r="B30" s="347" t="s">
        <v>290</v>
      </c>
      <c r="C30" s="169" t="n">
        <v>100</v>
      </c>
      <c r="D30" s="294" t="n">
        <f aca="false" ca="false" dt2D="false" dtr="false" t="normal">'приложение 7'!I45</f>
        <v>105566</v>
      </c>
      <c r="E30" s="294" t="n">
        <f aca="false" ca="false" dt2D="false" dtr="false" t="normal">'приложение 9'!F53</f>
        <v>109789</v>
      </c>
      <c r="F30" s="416" t="n"/>
    </row>
    <row customHeight="true" ht="36.75" outlineLevel="0" r="31">
      <c r="A31" s="24" t="s">
        <v>306</v>
      </c>
      <c r="B31" s="347" t="s">
        <v>290</v>
      </c>
      <c r="C31" s="169" t="n">
        <v>200</v>
      </c>
      <c r="D31" s="294" t="n">
        <f aca="false" ca="false" dt2D="false" dtr="false" t="normal">'приложение 7'!I46</f>
        <v>4538.5</v>
      </c>
      <c r="E31" s="294" t="n">
        <f aca="false" ca="false" dt2D="false" dtr="false" t="normal">'приложение 9'!F54</f>
        <v>4472</v>
      </c>
      <c r="F31" s="416" t="n"/>
    </row>
    <row customHeight="true" ht="30.75" outlineLevel="0" r="32">
      <c r="A32" s="69" t="s">
        <v>323</v>
      </c>
      <c r="B32" s="150" t="s">
        <v>324</v>
      </c>
      <c r="C32" s="150" t="s">
        <v>291</v>
      </c>
      <c r="D32" s="281" t="n">
        <f aca="false" ca="false" dt2D="false" dtr="false" t="normal">D33</f>
        <v>49000</v>
      </c>
      <c r="E32" s="281" t="n">
        <f aca="false" ca="false" dt2D="false" dtr="false" t="normal">E33</f>
        <v>49000</v>
      </c>
      <c r="F32" s="416" t="n"/>
    </row>
    <row customHeight="true" ht="33" outlineLevel="0" r="33">
      <c r="A33" s="208" t="s">
        <v>335</v>
      </c>
      <c r="B33" s="169" t="s">
        <v>336</v>
      </c>
      <c r="C33" s="169" t="s">
        <v>271</v>
      </c>
      <c r="D33" s="283" t="n">
        <f aca="false" ca="false" dt2D="false" dtr="false" t="normal">D34</f>
        <v>49000</v>
      </c>
      <c r="E33" s="283" t="n">
        <f aca="false" ca="false" dt2D="false" dtr="false" t="normal">E34</f>
        <v>49000</v>
      </c>
      <c r="F33" s="416" t="n"/>
    </row>
    <row customHeight="true" ht="36" outlineLevel="0" r="34">
      <c r="A34" s="208" t="s">
        <v>306</v>
      </c>
      <c r="B34" s="418" t="s">
        <v>336</v>
      </c>
      <c r="C34" s="169" t="n">
        <v>200</v>
      </c>
      <c r="D34" s="294" t="n">
        <f aca="false" ca="false" dt2D="false" dtr="false" t="normal">'приложение 7'!I51</f>
        <v>49000</v>
      </c>
      <c r="E34" s="294" t="n">
        <f aca="false" ca="false" dt2D="false" dtr="false" t="normal">'приложение 7'!J51</f>
        <v>49000</v>
      </c>
      <c r="F34" s="416" t="n"/>
    </row>
    <row customHeight="true" ht="51.75" outlineLevel="0" r="35">
      <c r="A35" s="148" t="s">
        <v>337</v>
      </c>
      <c r="B35" s="150" t="s">
        <v>338</v>
      </c>
      <c r="C35" s="150" t="s">
        <v>271</v>
      </c>
      <c r="D35" s="281" t="n">
        <f aca="false" ca="false" dt2D="false" dtr="false" t="normal">D36</f>
        <v>1991000</v>
      </c>
      <c r="E35" s="281" t="n">
        <f aca="false" ca="false" dt2D="false" dtr="false" t="normal">E36</f>
        <v>2109000</v>
      </c>
      <c r="F35" s="416" t="n"/>
    </row>
    <row customHeight="true" ht="48" outlineLevel="0" r="36">
      <c r="A36" s="208" t="s">
        <v>341</v>
      </c>
      <c r="B36" s="169" t="s">
        <v>342</v>
      </c>
      <c r="C36" s="169" t="s">
        <v>271</v>
      </c>
      <c r="D36" s="283" t="n">
        <f aca="false" ca="false" dt2D="false" dtr="false" t="normal">D37</f>
        <v>1991000</v>
      </c>
      <c r="E36" s="283" t="n">
        <f aca="false" ca="false" dt2D="false" dtr="false" t="normal">'приложение 7'!J56</f>
        <v>2109000</v>
      </c>
      <c r="F36" s="416" t="n"/>
    </row>
    <row customHeight="true" hidden="false" ht="32.25" outlineLevel="0" r="37">
      <c r="A37" s="208" t="s">
        <v>306</v>
      </c>
      <c r="B37" s="418" t="s">
        <v>342</v>
      </c>
      <c r="C37" s="169" t="n">
        <v>200</v>
      </c>
      <c r="D37" s="294" t="n">
        <f aca="false" ca="false" dt2D="false" dtr="false" t="normal">'приложение 7'!I56</f>
        <v>1991000</v>
      </c>
      <c r="E37" s="294" t="n">
        <f aca="false" ca="false" dt2D="false" dtr="false" t="normal">'приложение 9'!F62</f>
        <v>2109000</v>
      </c>
      <c r="F37" s="416" t="n"/>
    </row>
    <row customHeight="true" hidden="false" ht="24" outlineLevel="0" r="38">
      <c r="A38" s="148" t="s">
        <v>343</v>
      </c>
      <c r="B38" s="150" t="s">
        <v>344</v>
      </c>
      <c r="C38" s="150" t="s">
        <v>271</v>
      </c>
      <c r="D38" s="281" t="n">
        <f aca="false" ca="false" dt2D="false" dtr="false" t="normal">D39+D41+D43+D45</f>
        <v>654000</v>
      </c>
      <c r="E38" s="281" t="n">
        <f aca="false" ca="false" dt2D="false" dtr="false" t="normal">E39+E41+E43+E45</f>
        <v>654000</v>
      </c>
      <c r="F38" s="416" t="n"/>
    </row>
    <row customHeight="true" ht="31.5" outlineLevel="0" r="39">
      <c r="A39" s="208" t="s">
        <v>349</v>
      </c>
      <c r="B39" s="169" t="s">
        <v>350</v>
      </c>
      <c r="C39" s="169" t="s">
        <v>271</v>
      </c>
      <c r="D39" s="283" t="n">
        <f aca="false" ca="false" dt2D="false" dtr="false" t="normal">D40</f>
        <v>542000</v>
      </c>
      <c r="E39" s="283" t="n">
        <f aca="false" ca="false" dt2D="false" dtr="false" t="normal">E40</f>
        <v>542000</v>
      </c>
      <c r="F39" s="416" t="n"/>
    </row>
    <row customHeight="true" ht="35.25" outlineLevel="0" r="40">
      <c r="A40" s="208" t="s">
        <v>306</v>
      </c>
      <c r="B40" s="418" t="s">
        <v>350</v>
      </c>
      <c r="C40" s="169" t="n">
        <v>200</v>
      </c>
      <c r="D40" s="294" t="n">
        <f aca="false" ca="false" dt2D="false" dtr="false" t="normal">'приложение 7'!I61</f>
        <v>542000</v>
      </c>
      <c r="E40" s="294" t="n">
        <f aca="false" ca="false" dt2D="false" dtr="false" t="normal">'приложение 7'!J61</f>
        <v>542000</v>
      </c>
      <c r="F40" s="416" t="n"/>
    </row>
    <row customHeight="true" ht="51" outlineLevel="0" r="41">
      <c r="A41" s="208" t="s">
        <v>351</v>
      </c>
      <c r="B41" s="169" t="s">
        <v>352</v>
      </c>
      <c r="C41" s="169" t="s">
        <v>271</v>
      </c>
      <c r="D41" s="283" t="n">
        <f aca="false" ca="false" dt2D="false" dtr="false" t="normal">D42</f>
        <v>60000</v>
      </c>
      <c r="E41" s="283" t="n">
        <f aca="false" ca="false" dt2D="false" dtr="false" t="normal">E42</f>
        <v>60000</v>
      </c>
      <c r="F41" s="416" t="n"/>
    </row>
    <row customHeight="true" ht="37.5" outlineLevel="0" r="42">
      <c r="A42" s="208" t="s">
        <v>306</v>
      </c>
      <c r="B42" s="418" t="s">
        <v>352</v>
      </c>
      <c r="C42" s="169" t="n">
        <v>200</v>
      </c>
      <c r="D42" s="294" t="n">
        <f aca="false" ca="false" dt2D="false" dtr="false" t="normal">'приложение 7'!I63</f>
        <v>60000</v>
      </c>
      <c r="E42" s="294" t="n">
        <f aca="false" ca="false" dt2D="false" dtr="false" t="normal">'приложение 7'!J63</f>
        <v>60000</v>
      </c>
      <c r="F42" s="416" t="n"/>
    </row>
    <row customHeight="true" ht="21.75" outlineLevel="0" r="43">
      <c r="A43" s="208" t="s">
        <v>353</v>
      </c>
      <c r="B43" s="169" t="s">
        <v>354</v>
      </c>
      <c r="C43" s="169" t="s">
        <v>271</v>
      </c>
      <c r="D43" s="283" t="n">
        <f aca="false" ca="false" dt2D="false" dtr="false" t="normal">D44</f>
        <v>34000</v>
      </c>
      <c r="E43" s="283" t="n">
        <f aca="false" ca="false" dt2D="false" dtr="false" t="normal">E44</f>
        <v>34000</v>
      </c>
      <c r="F43" s="416" t="n"/>
    </row>
    <row customHeight="true" ht="32.25" outlineLevel="0" r="44">
      <c r="A44" s="208" t="s">
        <v>306</v>
      </c>
      <c r="B44" s="418" t="s">
        <v>354</v>
      </c>
      <c r="C44" s="169" t="n">
        <v>200</v>
      </c>
      <c r="D44" s="294" t="n">
        <f aca="false" ca="false" dt2D="false" dtr="false" t="normal">'приложение 7'!I65</f>
        <v>34000</v>
      </c>
      <c r="E44" s="294" t="n">
        <f aca="false" ca="false" dt2D="false" dtr="false" t="normal">'приложение 7'!J65</f>
        <v>34000</v>
      </c>
      <c r="F44" s="416" t="n"/>
    </row>
    <row customHeight="true" ht="30.75" outlineLevel="0" r="45">
      <c r="A45" s="208" t="s">
        <v>355</v>
      </c>
      <c r="B45" s="169" t="s">
        <v>356</v>
      </c>
      <c r="C45" s="169" t="s">
        <v>271</v>
      </c>
      <c r="D45" s="283" t="n">
        <f aca="false" ca="false" dt2D="false" dtr="false" t="normal">D46</f>
        <v>18000</v>
      </c>
      <c r="E45" s="283" t="n">
        <f aca="false" ca="false" dt2D="false" dtr="false" t="normal">E46</f>
        <v>18000</v>
      </c>
      <c r="F45" s="416" t="n"/>
    </row>
    <row customHeight="true" ht="30.75" outlineLevel="0" r="46">
      <c r="A46" s="208" t="s">
        <v>306</v>
      </c>
      <c r="B46" s="418" t="s">
        <v>356</v>
      </c>
      <c r="C46" s="169" t="n">
        <v>200</v>
      </c>
      <c r="D46" s="294" t="n">
        <f aca="false" ca="false" dt2D="false" dtr="false" t="normal">'приложение 7'!I67</f>
        <v>18000</v>
      </c>
      <c r="E46" s="294" t="n">
        <f aca="false" ca="false" dt2D="false" dtr="false" t="normal">'приложение 7'!J67</f>
        <v>18000</v>
      </c>
      <c r="F46" s="416" t="n"/>
    </row>
    <row customHeight="true" hidden="false" ht="21.75" outlineLevel="0" r="47">
      <c r="A47" s="148" t="s">
        <v>395</v>
      </c>
      <c r="B47" s="150" t="s">
        <v>396</v>
      </c>
      <c r="C47" s="150" t="s">
        <v>271</v>
      </c>
      <c r="D47" s="281" t="n">
        <f aca="false" ca="false" dt2D="false" dtr="false" t="normal">D48+D50</f>
        <v>179651.92</v>
      </c>
      <c r="E47" s="281" t="n">
        <f aca="false" ca="false" dt2D="false" dtr="false" t="normal">E48+E50</f>
        <v>179651.92</v>
      </c>
      <c r="F47" s="416" t="n"/>
    </row>
    <row customHeight="true" ht="19.5" outlineLevel="0" r="48">
      <c r="A48" s="208" t="s">
        <v>399</v>
      </c>
      <c r="B48" s="169" t="s">
        <v>400</v>
      </c>
      <c r="C48" s="169" t="s">
        <v>271</v>
      </c>
      <c r="D48" s="283" t="n">
        <f aca="false" ca="false" dt2D="false" dtr="false" t="normal">D49</f>
        <v>163651.92</v>
      </c>
      <c r="E48" s="283" t="n">
        <f aca="false" ca="false" dt2D="false" dtr="false" t="normal">E49</f>
        <v>163651.92</v>
      </c>
      <c r="F48" s="416" t="n"/>
    </row>
    <row customHeight="true" ht="16.5" outlineLevel="0" r="49">
      <c r="A49" s="295" t="s">
        <v>424</v>
      </c>
      <c r="B49" s="169" t="s">
        <v>400</v>
      </c>
      <c r="C49" s="169" t="n">
        <v>300</v>
      </c>
      <c r="D49" s="283" t="n">
        <f aca="false" ca="false" dt2D="false" dtr="false" t="normal">'приложение 7'!I81</f>
        <v>163651.92</v>
      </c>
      <c r="E49" s="283" t="n">
        <f aca="false" ca="false" dt2D="false" dtr="false" t="normal">'приложение 7'!J81</f>
        <v>163651.92</v>
      </c>
      <c r="F49" s="416" t="n"/>
    </row>
    <row customHeight="true" ht="63" outlineLevel="0" r="50">
      <c r="A50" s="208" t="s">
        <v>404</v>
      </c>
      <c r="B50" s="169" t="s">
        <v>405</v>
      </c>
      <c r="C50" s="169" t="s">
        <v>271</v>
      </c>
      <c r="D50" s="283" t="n">
        <f aca="false" ca="false" dt2D="false" dtr="false" t="normal">D51</f>
        <v>16000</v>
      </c>
      <c r="E50" s="283" t="n">
        <f aca="false" ca="false" dt2D="false" dtr="false" t="normal">E51</f>
        <v>16000</v>
      </c>
      <c r="F50" s="416" t="n"/>
    </row>
    <row customHeight="true" ht="20.25" outlineLevel="0" r="51">
      <c r="A51" s="295" t="s">
        <v>424</v>
      </c>
      <c r="B51" s="169" t="n">
        <v>110527400</v>
      </c>
      <c r="C51" s="169" t="n">
        <v>300</v>
      </c>
      <c r="D51" s="283" t="n">
        <f aca="false" ca="false" dt2D="false" dtr="false" t="normal">'приложение 7'!I84</f>
        <v>16000</v>
      </c>
      <c r="E51" s="283" t="n">
        <f aca="false" ca="false" dt2D="false" dtr="false" t="normal">'приложение 7'!J84</f>
        <v>16000</v>
      </c>
      <c r="F51" s="416" t="n"/>
    </row>
    <row customHeight="true" ht="48.75" outlineLevel="0" r="52">
      <c r="A52" s="208" t="s">
        <v>498</v>
      </c>
      <c r="B52" s="216" t="s">
        <v>388</v>
      </c>
      <c r="C52" s="150" t="s">
        <v>271</v>
      </c>
      <c r="D52" s="419" t="n">
        <f aca="false" ca="false" dt2D="false" dtr="false" t="normal">D53</f>
        <v>7000</v>
      </c>
      <c r="E52" s="419" t="n">
        <f aca="false" ca="false" dt2D="false" dtr="false" t="normal">E53</f>
        <v>7000</v>
      </c>
      <c r="F52" s="416" t="n"/>
    </row>
    <row customHeight="true" ht="33" outlineLevel="0" r="53">
      <c r="A53" s="208" t="s">
        <v>393</v>
      </c>
      <c r="B53" s="169" t="s">
        <v>394</v>
      </c>
      <c r="C53" s="169" t="s">
        <v>271</v>
      </c>
      <c r="D53" s="283" t="n">
        <f aca="false" ca="false" dt2D="false" dtr="false" t="normal">D54</f>
        <v>7000</v>
      </c>
      <c r="E53" s="283" t="n">
        <f aca="false" ca="false" dt2D="false" dtr="false" t="normal">E54</f>
        <v>7000</v>
      </c>
      <c r="F53" s="416" t="n"/>
    </row>
    <row customHeight="true" hidden="false" ht="31.5" outlineLevel="0" r="54">
      <c r="A54" s="208" t="s">
        <v>306</v>
      </c>
      <c r="B54" s="418" t="n">
        <v>110823800</v>
      </c>
      <c r="C54" s="169" t="n">
        <v>200</v>
      </c>
      <c r="D54" s="294" t="n">
        <f aca="false" ca="false" dt2D="false" dtr="false" t="normal">'приложение 7'!I76</f>
        <v>7000</v>
      </c>
      <c r="E54" s="294" t="n">
        <f aca="false" ca="false" dt2D="false" dtr="false" t="normal">'приложение 7'!J76</f>
        <v>7000</v>
      </c>
      <c r="F54" s="416" t="n"/>
    </row>
    <row customHeight="true" hidden="false" ht="48" outlineLevel="0" r="55">
      <c r="A55" s="420" t="s">
        <v>361</v>
      </c>
      <c r="B55" s="421" t="s">
        <v>362</v>
      </c>
      <c r="C55" s="166" t="n"/>
      <c r="D55" s="422" t="n">
        <f aca="false" ca="false" dt2D="false" dtr="false" t="normal">D56</f>
        <v>98000</v>
      </c>
      <c r="E55" s="422" t="n">
        <f aca="false" ca="false" dt2D="false" dtr="false" t="normal">E56</f>
        <v>98000</v>
      </c>
      <c r="F55" s="416" t="n"/>
    </row>
    <row customHeight="true" ht="33.75" outlineLevel="0" r="56">
      <c r="A56" s="423" t="s">
        <v>379</v>
      </c>
      <c r="B56" s="169" t="s">
        <v>380</v>
      </c>
      <c r="C56" s="157" t="s">
        <v>271</v>
      </c>
      <c r="D56" s="424" t="n">
        <f aca="false" ca="false" dt2D="false" dtr="false" t="normal">D57</f>
        <v>98000</v>
      </c>
      <c r="E56" s="424" t="n">
        <f aca="false" ca="false" dt2D="false" dtr="false" t="normal">E57</f>
        <v>98000</v>
      </c>
      <c r="F56" s="416" t="n"/>
    </row>
    <row customHeight="true" ht="34.5" outlineLevel="0" r="57">
      <c r="A57" s="423" t="s">
        <v>306</v>
      </c>
      <c r="B57" s="169" t="s">
        <v>380</v>
      </c>
      <c r="C57" s="157" t="s">
        <v>307</v>
      </c>
      <c r="D57" s="424" t="n">
        <f aca="false" ca="false" dt2D="false" dtr="false" t="normal">'приложение 9'!E74</f>
        <v>98000</v>
      </c>
      <c r="E57" s="424" t="n">
        <f aca="false" ca="false" dt2D="false" dtr="false" t="normal">'приложение 9'!F74</f>
        <v>98000</v>
      </c>
      <c r="F57" s="416" t="n"/>
    </row>
    <row customHeight="true" hidden="false" ht="32.9998779296875" outlineLevel="0" r="58">
      <c r="A58" s="165" t="s">
        <v>292</v>
      </c>
      <c r="B58" s="166" t="n">
        <v>9000000000</v>
      </c>
      <c r="C58" s="166" t="s">
        <v>271</v>
      </c>
      <c r="D58" s="422" t="n">
        <f aca="false" ca="false" dt2D="false" dtr="false" t="normal">D59</f>
        <v>174606.52</v>
      </c>
      <c r="E58" s="422" t="n">
        <f aca="false" ca="false" dt2D="false" dtr="false" t="normal">E59</f>
        <v>163738.93</v>
      </c>
      <c r="F58" s="416" t="n"/>
    </row>
    <row customHeight="true" ht="19.5" outlineLevel="0" r="59">
      <c r="A59" s="165" t="s">
        <v>293</v>
      </c>
      <c r="B59" s="166" t="n">
        <v>9090000000</v>
      </c>
      <c r="C59" s="166" t="s">
        <v>271</v>
      </c>
      <c r="D59" s="425" t="n">
        <f aca="false" ca="false" dt2D="false" dtr="false" t="normal">D60+D62</f>
        <v>174606.52</v>
      </c>
      <c r="E59" s="425" t="n">
        <f aca="false" ca="false" dt2D="false" dtr="false" t="normal">E60+E62</f>
        <v>163738.93</v>
      </c>
      <c r="F59" s="416" t="n"/>
    </row>
    <row customHeight="true" hidden="false" ht="27.75" outlineLevel="0" r="60">
      <c r="A60" s="24" t="s">
        <v>435</v>
      </c>
      <c r="B60" s="157" t="n">
        <v>9090020001</v>
      </c>
      <c r="C60" s="157" t="s">
        <v>271</v>
      </c>
      <c r="D60" s="424" t="n">
        <f aca="false" ca="false" dt2D="false" dtr="false" t="normal">D61</f>
        <v>172606.52</v>
      </c>
      <c r="E60" s="424" t="n">
        <f aca="false" ca="false" dt2D="false" dtr="false" t="normal">E61</f>
        <v>161738.93</v>
      </c>
      <c r="F60" s="416" t="n"/>
    </row>
    <row customHeight="true" ht="19.5" outlineLevel="0" r="61">
      <c r="A61" s="24" t="s">
        <v>297</v>
      </c>
      <c r="B61" s="157" t="n">
        <v>9090020001</v>
      </c>
      <c r="C61" s="157" t="n">
        <v>800</v>
      </c>
      <c r="D61" s="424" t="n">
        <f aca="false" ca="false" dt2D="false" dtr="false" t="normal">'приложение 7'!I38</f>
        <v>172606.52</v>
      </c>
      <c r="E61" s="424" t="n">
        <f aca="false" ca="false" dt2D="false" dtr="false" t="normal">'приложение 7'!J38</f>
        <v>161738.93</v>
      </c>
      <c r="F61" s="416" t="n"/>
    </row>
    <row customHeight="true" ht="19.5" outlineLevel="0" r="62">
      <c r="A62" s="24" t="s">
        <v>300</v>
      </c>
      <c r="B62" s="157" t="n">
        <v>9090020004</v>
      </c>
      <c r="C62" s="157" t="s">
        <v>271</v>
      </c>
      <c r="D62" s="424" t="n">
        <f aca="false" ca="false" dt2D="false" dtr="false" t="normal">D63</f>
        <v>2000</v>
      </c>
      <c r="E62" s="424" t="n">
        <f aca="false" ca="false" dt2D="false" dtr="false" t="normal">E63</f>
        <v>2000</v>
      </c>
      <c r="F62" s="416" t="n"/>
    </row>
    <row customHeight="true" ht="19.5" outlineLevel="0" r="63">
      <c r="A63" s="24" t="s">
        <v>297</v>
      </c>
      <c r="B63" s="157" t="s">
        <v>511</v>
      </c>
      <c r="C63" s="157" t="s">
        <v>437</v>
      </c>
      <c r="D63" s="424" t="n">
        <f aca="false" ca="false" dt2D="false" dtr="false" t="normal">'приложение 7'!I41</f>
        <v>2000</v>
      </c>
      <c r="E63" s="424" t="n">
        <f aca="false" ca="false" dt2D="false" dtr="false" t="normal">'приложение 7'!J41</f>
        <v>2000</v>
      </c>
      <c r="F63" s="416" t="n"/>
    </row>
    <row customHeight="true" ht="19.5" outlineLevel="0" r="64">
      <c r="A64" s="24" t="s">
        <v>482</v>
      </c>
      <c r="B64" s="157" t="n"/>
      <c r="C64" s="157" t="n"/>
      <c r="D64" s="424" t="n">
        <f aca="false" ca="false" dt2D="false" dtr="false" t="normal">'приложение 7'!I85</f>
        <v>141006.69</v>
      </c>
      <c r="E64" s="424" t="n">
        <f aca="false" ca="false" dt2D="false" dtr="false" t="normal">'приложение 7'!J85</f>
        <v>295139.25</v>
      </c>
      <c r="F64" s="416" t="n"/>
    </row>
    <row ht="16.5" outlineLevel="0" r="65">
      <c r="A65" s="410" t="s">
        <v>412</v>
      </c>
      <c r="B65" s="411" t="s"/>
      <c r="C65" s="412" t="s"/>
      <c r="D65" s="281" t="n">
        <f aca="false" ca="false" dt2D="false" dtr="false" t="normal">D21+D58+D64</f>
        <v>5759240.73</v>
      </c>
      <c r="E65" s="281" t="n">
        <f aca="false" ca="false" dt2D="false" dtr="false" t="normal">E21+E58+E64</f>
        <v>6024662.2</v>
      </c>
      <c r="F65" s="416" t="n"/>
    </row>
  </sheetData>
  <mergeCells count="19">
    <mergeCell ref="A4:E4"/>
    <mergeCell ref="B3:E3"/>
    <mergeCell ref="B2:E2"/>
    <mergeCell ref="C1:E1"/>
    <mergeCell ref="B5:E5"/>
    <mergeCell ref="B6:E6"/>
    <mergeCell ref="A7:E7"/>
    <mergeCell ref="A8:E8"/>
    <mergeCell ref="E18:E19"/>
    <mergeCell ref="D18:D19"/>
    <mergeCell ref="D17:E17"/>
    <mergeCell ref="B17:C18"/>
    <mergeCell ref="A15:E15"/>
    <mergeCell ref="A14:E14"/>
    <mergeCell ref="A13:E13"/>
    <mergeCell ref="A12:E12"/>
    <mergeCell ref="A11:E11"/>
    <mergeCell ref="A17:A19"/>
    <mergeCell ref="A65:C65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  <rowBreaks count="2" manualBreakCount="2">
    <brk id="23" man="true" max="16383"/>
    <brk id="43" man="true" max="16383"/>
  </rowBreaks>
</worksheet>
</file>

<file path=xl/worksheets/sheet1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I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5.4257799449093"/>
    <col customWidth="true" max="2" min="2" outlineLevel="0" width="43.8554691511089"/>
    <col customWidth="true" max="3" min="3" outlineLevel="0" width="15.4257809599064"/>
    <col customWidth="true" hidden="true" max="4" min="4" outlineLevel="0" width="1.71093745638684"/>
    <col customWidth="true" hidden="true" max="9" min="5" outlineLevel="0" width="9.14062530925693"/>
  </cols>
  <sheetData>
    <row outlineLevel="0" r="1">
      <c r="A1" s="1" t="s">
        <v>512</v>
      </c>
      <c r="B1" s="1" t="s"/>
      <c r="C1" s="1" t="s"/>
    </row>
    <row outlineLevel="0" r="2">
      <c r="A2" s="1" t="n"/>
      <c r="B2" s="1" t="s">
        <v>513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514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1" t="n"/>
      <c r="B6" s="1" t="s">
        <v>487</v>
      </c>
      <c r="C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9">
      <c r="A9" s="1" t="n"/>
      <c r="B9" s="1" t="s"/>
      <c r="C9" s="1" t="s"/>
    </row>
    <row ht="15.75" outlineLevel="0" r="10">
      <c r="A10" s="96" t="n"/>
    </row>
    <row ht="15.75" outlineLevel="0" r="11">
      <c r="A11" s="5" t="s">
        <v>515</v>
      </c>
      <c r="B11" s="5" t="s"/>
      <c r="C11" s="5" t="s"/>
    </row>
    <row ht="15.75" outlineLevel="0" r="12">
      <c r="A12" s="5" t="s">
        <v>516</v>
      </c>
      <c r="B12" s="5" t="s"/>
      <c r="C12" s="5" t="s"/>
      <c r="D12" s="5" t="s"/>
      <c r="E12" s="5" t="s"/>
      <c r="F12" s="5" t="s"/>
      <c r="G12" s="5" t="s"/>
      <c r="H12" s="5" t="s"/>
      <c r="I12" s="5" t="s"/>
    </row>
    <row ht="15.75" outlineLevel="0" r="13">
      <c r="A13" s="426" t="s">
        <v>517</v>
      </c>
    </row>
    <row customHeight="true" ht="120" outlineLevel="0" r="14">
      <c r="A14" s="427" t="s">
        <v>518</v>
      </c>
      <c r="B14" s="427" t="s">
        <v>519</v>
      </c>
      <c r="C14" s="427" t="s">
        <v>161</v>
      </c>
    </row>
    <row customHeight="true" hidden="true" ht="7.5" outlineLevel="0" r="15">
      <c r="A15" s="428" t="s"/>
      <c r="B15" s="428" t="s"/>
      <c r="C15" s="428" t="s"/>
    </row>
    <row customHeight="true" hidden="true" ht="21" outlineLevel="0" r="16">
      <c r="A16" s="429" t="s"/>
      <c r="B16" s="429" t="s"/>
      <c r="C16" s="429" t="s"/>
    </row>
    <row customHeight="true" ht="33.75" outlineLevel="0" r="17">
      <c r="A17" s="430" t="s">
        <v>520</v>
      </c>
      <c r="B17" s="431" t="s">
        <v>521</v>
      </c>
      <c r="C17" s="432" t="n">
        <f aca="false" ca="false" dt2D="false" dtr="false" t="normal">C23+C18</f>
        <v>2074859.53</v>
      </c>
    </row>
    <row ht="15.75" outlineLevel="0" r="18">
      <c r="A18" s="433" t="s">
        <v>522</v>
      </c>
      <c r="B18" s="434" t="s">
        <v>523</v>
      </c>
      <c r="C18" s="435" t="n">
        <f aca="false" ca="false" dt2D="false" dtr="false" t="normal">C19</f>
        <v>-5992830.26</v>
      </c>
    </row>
    <row ht="30.75" outlineLevel="0" r="19">
      <c r="A19" s="433" t="s">
        <v>524</v>
      </c>
      <c r="B19" s="436" t="s">
        <v>525</v>
      </c>
      <c r="C19" s="437" t="n">
        <f aca="false" ca="false" dt2D="false" dtr="false" t="normal">C20</f>
        <v>-5992830.26</v>
      </c>
    </row>
    <row ht="30.75" outlineLevel="0" r="20">
      <c r="A20" s="433" t="s">
        <v>526</v>
      </c>
      <c r="B20" s="436" t="s">
        <v>527</v>
      </c>
      <c r="C20" s="437" t="n">
        <f aca="false" ca="false" dt2D="false" dtr="false" t="normal">C21</f>
        <v>-5992830.26</v>
      </c>
    </row>
    <row ht="45.75" outlineLevel="0" r="21">
      <c r="A21" s="433" t="s">
        <v>40</v>
      </c>
      <c r="B21" s="436" t="s">
        <v>528</v>
      </c>
      <c r="C21" s="437" t="n">
        <f aca="false" ca="false" dt2D="false" dtr="false" t="normal">-'приложение 1 '!C37</f>
        <v>-5992830.26</v>
      </c>
    </row>
    <row ht="15.75" outlineLevel="0" r="22">
      <c r="A22" s="433" t="s">
        <v>529</v>
      </c>
      <c r="B22" s="434" t="s">
        <v>530</v>
      </c>
      <c r="C22" s="435" t="n">
        <f aca="false" ca="false" dt2D="false" dtr="false" t="normal">C23</f>
        <v>8067689.79</v>
      </c>
    </row>
    <row ht="30.75" outlineLevel="0" r="23">
      <c r="A23" s="433" t="s">
        <v>531</v>
      </c>
      <c r="B23" s="436" t="s">
        <v>532</v>
      </c>
      <c r="C23" s="437" t="n">
        <f aca="false" ca="false" dt2D="false" dtr="false" t="normal">C24</f>
        <v>8067689.79</v>
      </c>
    </row>
    <row ht="30.75" outlineLevel="0" r="24">
      <c r="A24" s="433" t="s">
        <v>533</v>
      </c>
      <c r="B24" s="436" t="s">
        <v>534</v>
      </c>
      <c r="C24" s="437" t="n">
        <f aca="false" ca="false" dt2D="false" dtr="false" t="normal">C25</f>
        <v>8067689.79</v>
      </c>
    </row>
    <row ht="45.75" outlineLevel="0" r="25">
      <c r="A25" s="433" t="s">
        <v>42</v>
      </c>
      <c r="B25" s="436" t="s">
        <v>535</v>
      </c>
      <c r="C25" s="437" t="n">
        <f aca="false" ca="false" dt2D="false" dtr="false" t="normal">'приложение 6'!G125</f>
        <v>8067689.79</v>
      </c>
    </row>
    <row ht="43.5" outlineLevel="0" r="26">
      <c r="A26" s="433" t="n"/>
      <c r="B26" s="434" t="s">
        <v>536</v>
      </c>
      <c r="C26" s="435" t="n">
        <f aca="false" ca="false" dt2D="false" dtr="false" t="normal">C17</f>
        <v>2074859.53</v>
      </c>
    </row>
    <row outlineLevel="0" r="27">
      <c r="A27" s="3" t="n"/>
    </row>
  </sheetData>
  <mergeCells count="14">
    <mergeCell ref="A1:C1"/>
    <mergeCell ref="B2:C2"/>
    <mergeCell ref="A3:C3"/>
    <mergeCell ref="A4:C4"/>
    <mergeCell ref="A5:C5"/>
    <mergeCell ref="B6:C6"/>
    <mergeCell ref="A9:C9"/>
    <mergeCell ref="A14:A16"/>
    <mergeCell ref="B14:B16"/>
    <mergeCell ref="C14:C16"/>
    <mergeCell ref="A12:I12"/>
    <mergeCell ref="A11:C11"/>
    <mergeCell ref="A8:E8"/>
    <mergeCell ref="A7:E7"/>
  </mergeCells>
  <pageMargins bottom="0.472440928220749" footer="0.31496062874794" header="0.31496062874794" left="0.708661377429962" right="0.708661377429962" top="0.393700778484344"/>
  <pageSetup fitToHeight="1" fitToWidth="1" orientation="portrait" paperHeight="297mm" paperSize="9" paperWidth="210mm" scale="92"/>
</worksheet>
</file>

<file path=xl/worksheets/sheet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8.71093779471921"/>
    <col customWidth="true" max="2" min="2" outlineLevel="0" width="28.2851566656466"/>
    <col customWidth="true" max="3" min="3" outlineLevel="0" width="52.1406224334318"/>
  </cols>
  <sheetData>
    <row outlineLevel="0" r="1">
      <c r="A1" s="3" t="n"/>
      <c r="B1" s="2" t="n"/>
      <c r="C1" s="1" t="s">
        <v>23</v>
      </c>
    </row>
    <row outlineLevel="0" r="2">
      <c r="A2" s="3" t="n"/>
      <c r="B2" s="1" t="s">
        <v>24</v>
      </c>
      <c r="C2" s="1" t="s"/>
    </row>
    <row outlineLevel="0" r="3">
      <c r="A3" s="3" t="n"/>
      <c r="B3" s="1" t="s">
        <v>2</v>
      </c>
      <c r="C3" s="1" t="s"/>
    </row>
    <row outlineLevel="0" r="4">
      <c r="A4" s="3" t="n"/>
      <c r="B4" s="1" t="s">
        <v>25</v>
      </c>
      <c r="C4" s="1" t="s"/>
    </row>
    <row outlineLevel="0" r="5">
      <c r="A5" s="1" t="s">
        <v>4</v>
      </c>
      <c r="B5" s="1" t="s"/>
      <c r="C5" s="1" t="s"/>
    </row>
    <row outlineLevel="0" r="6">
      <c r="A6" s="1" t="s">
        <v>5</v>
      </c>
      <c r="B6" s="1" t="s"/>
      <c r="C6" s="1" t="s"/>
    </row>
    <row outlineLevel="0" r="7">
      <c r="A7" s="3" t="n"/>
      <c r="B7" s="2" t="n"/>
      <c r="C7" s="1" t="n"/>
    </row>
    <row outlineLevel="0" r="8">
      <c r="A8" s="3" t="n"/>
      <c r="B8" s="2" t="n"/>
      <c r="C8" s="1" t="n"/>
    </row>
    <row outlineLevel="0" r="9">
      <c r="B9" s="2" t="n"/>
      <c r="C9" s="1" t="n"/>
    </row>
    <row ht="15.75" outlineLevel="0" r="10">
      <c r="A10" s="5" t="s">
        <v>26</v>
      </c>
      <c r="B10" s="5" t="s"/>
      <c r="C10" s="5" t="s"/>
    </row>
    <row ht="15.75" outlineLevel="0" r="11">
      <c r="A11" s="45" t="s">
        <v>27</v>
      </c>
      <c r="B11" s="45" t="s"/>
      <c r="C11" s="45" t="s"/>
    </row>
    <row ht="15.75" outlineLevel="0" r="12">
      <c r="A12" s="46" t="n"/>
      <c r="B12" s="47" t="n"/>
      <c r="C12" s="47" t="n"/>
    </row>
    <row ht="15.75" outlineLevel="0" r="13">
      <c r="A13" s="46" t="n"/>
      <c r="B13" s="47" t="n"/>
      <c r="C13" s="47" t="n"/>
    </row>
    <row outlineLevel="0" r="14">
      <c r="A14" s="48" t="s">
        <v>28</v>
      </c>
      <c r="B14" s="49" t="s"/>
      <c r="C14" s="50" t="s">
        <v>29</v>
      </c>
    </row>
    <row outlineLevel="0" r="15">
      <c r="A15" s="51" t="s">
        <v>30</v>
      </c>
      <c r="B15" s="51" t="s">
        <v>31</v>
      </c>
      <c r="C15" s="52" t="s"/>
    </row>
    <row customHeight="true" ht="139.5" outlineLevel="0" r="16">
      <c r="A16" s="53" t="s"/>
      <c r="B16" s="53" t="s"/>
      <c r="C16" s="54" t="s"/>
    </row>
    <row customHeight="true" ht="64.5" outlineLevel="0" r="17">
      <c r="A17" s="55" t="n">
        <v>800</v>
      </c>
      <c r="B17" s="55" t="n"/>
      <c r="C17" s="56" t="s">
        <v>32</v>
      </c>
    </row>
    <row customHeight="true" ht="42.75" outlineLevel="0" r="18">
      <c r="A18" s="55" t="n">
        <v>872</v>
      </c>
      <c r="B18" s="55" t="n"/>
      <c r="C18" s="56" t="s">
        <v>33</v>
      </c>
    </row>
    <row customHeight="true" ht="35.25" outlineLevel="0" r="19">
      <c r="A19" s="57" t="n"/>
      <c r="B19" s="58" t="s">
        <v>34</v>
      </c>
      <c r="C19" s="59" t="s">
        <v>35</v>
      </c>
    </row>
    <row customHeight="true" ht="36" outlineLevel="0" r="20">
      <c r="A20" s="57" t="n"/>
      <c r="B20" s="58" t="s">
        <v>36</v>
      </c>
      <c r="C20" s="59" t="s">
        <v>37</v>
      </c>
    </row>
    <row customHeight="true" ht="102" outlineLevel="0" r="22">
      <c r="B22" s="60" t="s">
        <v>38</v>
      </c>
      <c r="C22" s="60" t="s"/>
    </row>
    <row ht="30" outlineLevel="0" r="23">
      <c r="B23" s="61" t="s">
        <v>39</v>
      </c>
      <c r="C23" s="61" t="s">
        <v>29</v>
      </c>
    </row>
    <row ht="31.5" outlineLevel="0" r="24">
      <c r="B24" s="62" t="s">
        <v>40</v>
      </c>
      <c r="C24" s="63" t="s">
        <v>41</v>
      </c>
    </row>
    <row ht="31.5" outlineLevel="0" r="25">
      <c r="B25" s="62" t="s">
        <v>42</v>
      </c>
      <c r="C25" s="63" t="s">
        <v>43</v>
      </c>
    </row>
  </sheetData>
  <mergeCells count="12">
    <mergeCell ref="B22:C22"/>
    <mergeCell ref="A11:C11"/>
    <mergeCell ref="A15:A16"/>
    <mergeCell ref="B15:B16"/>
    <mergeCell ref="B2:C2"/>
    <mergeCell ref="B3:C3"/>
    <mergeCell ref="B4:C4"/>
    <mergeCell ref="A5:C5"/>
    <mergeCell ref="A6:C6"/>
    <mergeCell ref="A10:C10"/>
    <mergeCell ref="A14:B14"/>
    <mergeCell ref="C14:C16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97"/>
</worksheet>
</file>

<file path=xl/worksheets/sheet2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3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3.8554684744441"/>
    <col customWidth="true" max="2" min="2" outlineLevel="0" width="29.8554681361118"/>
    <col customWidth="true" max="3" min="3" outlineLevel="0" width="15.2851564964804"/>
    <col customWidth="true" max="4" min="4" outlineLevel="0" width="15.5703124854623"/>
    <col customWidth="true" hidden="true" max="5" min="5" outlineLevel="0" width="1.77383598019199"/>
    <col customWidth="true" hidden="true" max="12" min="6" outlineLevel="0" width="9.14062530925693"/>
  </cols>
  <sheetData>
    <row outlineLevel="0" r="1">
      <c r="A1" s="3" t="n"/>
      <c r="B1" s="1" t="s">
        <v>537</v>
      </c>
      <c r="C1" s="1" t="s"/>
      <c r="D1" s="1" t="s"/>
    </row>
    <row outlineLevel="0" r="2">
      <c r="A2" s="1" t="s">
        <v>538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514</v>
      </c>
      <c r="B4" s="1" t="s"/>
      <c r="C4" s="1" t="s"/>
      <c r="D4" s="1" t="s"/>
    </row>
    <row outlineLevel="0" r="5">
      <c r="A5" s="1" t="s">
        <v>45</v>
      </c>
      <c r="B5" s="1" t="s"/>
      <c r="C5" s="1" t="s"/>
      <c r="D5" s="1" t="s"/>
    </row>
    <row outlineLevel="0" r="6">
      <c r="A6" s="1" t="s">
        <v>487</v>
      </c>
      <c r="B6" s="1" t="s"/>
      <c r="C6" s="1" t="s"/>
      <c r="D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9">
      <c r="A9" s="1" t="n"/>
      <c r="B9" s="1" t="n"/>
      <c r="C9" s="1" t="n"/>
      <c r="D9" s="1" t="n"/>
    </row>
    <row outlineLevel="0" r="10">
      <c r="A10" s="1" t="n"/>
      <c r="B10" s="1" t="s"/>
      <c r="C10" s="1" t="s"/>
      <c r="D10" s="1" t="s"/>
    </row>
    <row ht="15.75" outlineLevel="0" r="11">
      <c r="A11" s="438" t="s">
        <v>515</v>
      </c>
      <c r="B11" s="438" t="s"/>
      <c r="C11" s="438" t="s"/>
      <c r="D11" s="438" t="s"/>
    </row>
    <row ht="15.75" outlineLevel="0" r="12">
      <c r="A12" s="5" t="s">
        <v>539</v>
      </c>
      <c r="B12" s="5" t="s"/>
      <c r="C12" s="5" t="s"/>
      <c r="D12" s="5" t="s"/>
    </row>
    <row ht="15.75" outlineLevel="0" r="13">
      <c r="A13" s="5" t="s">
        <v>540</v>
      </c>
      <c r="B13" s="5" t="s"/>
      <c r="C13" s="5" t="s"/>
      <c r="D13" s="5" t="s"/>
    </row>
    <row ht="16.5" outlineLevel="0" r="14">
      <c r="A14" s="5" t="n"/>
    </row>
    <row customHeight="true" ht="104.25" outlineLevel="0" r="15">
      <c r="A15" s="427" t="s">
        <v>518</v>
      </c>
      <c r="B15" s="427" t="s">
        <v>519</v>
      </c>
      <c r="C15" s="427" t="s">
        <v>161</v>
      </c>
      <c r="D15" s="439" t="s"/>
    </row>
    <row customHeight="true" ht="10.5" outlineLevel="0" r="16">
      <c r="A16" s="428" t="s"/>
      <c r="B16" s="428" t="s"/>
      <c r="C16" s="440" t="s"/>
      <c r="D16" s="441" t="s"/>
    </row>
    <row customHeight="true" ht="61.5" outlineLevel="0" r="17">
      <c r="A17" s="429" t="s"/>
      <c r="B17" s="429" t="s"/>
      <c r="C17" s="442" t="s">
        <v>103</v>
      </c>
      <c r="D17" s="443" t="s">
        <v>104</v>
      </c>
    </row>
    <row ht="43.5" outlineLevel="0" r="18">
      <c r="A18" s="444" t="s">
        <v>520</v>
      </c>
      <c r="B18" s="434" t="s">
        <v>521</v>
      </c>
      <c r="C18" s="445" t="n">
        <f aca="false" ca="false" dt2D="false" dtr="false" t="normal">C19+C25</f>
        <v>137567.499999999</v>
      </c>
      <c r="D18" s="445" t="n">
        <f aca="false" ca="false" dt2D="false" dtr="false" t="normal">D25+D19</f>
        <v>281084.999999999</v>
      </c>
    </row>
    <row ht="29.25" outlineLevel="0" r="19">
      <c r="A19" s="433" t="s">
        <v>522</v>
      </c>
      <c r="B19" s="434" t="s">
        <v>523</v>
      </c>
      <c r="C19" s="94" t="n">
        <f aca="false" ca="false" dt2D="false" dtr="false" t="normal">C20</f>
        <v>-5621673.23</v>
      </c>
      <c r="D19" s="94" t="n">
        <f aca="false" ca="false" dt2D="false" dtr="false" t="normal">D20</f>
        <v>-5743577.2</v>
      </c>
    </row>
    <row customHeight="true" ht="31.5" outlineLevel="0" r="20">
      <c r="A20" s="446" t="s">
        <v>524</v>
      </c>
      <c r="B20" s="446" t="s">
        <v>525</v>
      </c>
      <c r="C20" s="447" t="n">
        <f aca="false" ca="false" dt2D="false" dtr="false" t="normal">C22</f>
        <v>-5621673.23</v>
      </c>
      <c r="D20" s="447" t="n">
        <f aca="false" ca="false" dt2D="false" dtr="false" t="normal">D22</f>
        <v>-5743577.2</v>
      </c>
    </row>
    <row hidden="true" ht="15.75" outlineLevel="0" r="21">
      <c r="A21" s="448" t="s"/>
      <c r="B21" s="448" t="s"/>
      <c r="C21" s="449" t="s"/>
      <c r="D21" s="449" t="s"/>
    </row>
    <row ht="30.75" outlineLevel="0" r="22">
      <c r="A22" s="446" t="s">
        <v>526</v>
      </c>
      <c r="B22" s="450" t="s">
        <v>527</v>
      </c>
      <c r="C22" s="451" t="n">
        <f aca="false" ca="false" dt2D="false" dtr="false" t="normal">C23</f>
        <v>-5621673.23</v>
      </c>
      <c r="D22" s="451" t="n">
        <f aca="false" ca="false" dt2D="false" dtr="false" t="normal">D23</f>
        <v>-5743577.2</v>
      </c>
    </row>
    <row customHeight="true" hidden="false" ht="41.9999389648438" outlineLevel="0" r="23">
      <c r="A23" s="446" t="s">
        <v>40</v>
      </c>
      <c r="B23" s="446" t="s">
        <v>528</v>
      </c>
      <c r="C23" s="447" t="n">
        <f aca="false" ca="false" dt2D="false" dtr="false" t="normal">-'приложение 2  '!C36</f>
        <v>-5621673.23</v>
      </c>
      <c r="D23" s="447" t="n">
        <f aca="false" ca="false" dt2D="false" dtr="false" t="normal">-'приложение 2  '!D36</f>
        <v>-5743577.2</v>
      </c>
      <c r="L23" s="0" t="s">
        <v>541</v>
      </c>
    </row>
    <row hidden="true" ht="15.75" outlineLevel="0" r="24">
      <c r="A24" s="448" t="s"/>
      <c r="B24" s="448" t="s"/>
      <c r="C24" s="449" t="s"/>
      <c r="D24" s="449" t="s"/>
    </row>
    <row ht="29.25" outlineLevel="0" r="25">
      <c r="A25" s="446" t="s">
        <v>529</v>
      </c>
      <c r="B25" s="431" t="s">
        <v>530</v>
      </c>
      <c r="C25" s="452" t="n">
        <f aca="false" ca="false" dt2D="false" dtr="false" t="normal">C26</f>
        <v>5759240.73</v>
      </c>
      <c r="D25" s="452" t="n">
        <f aca="false" ca="false" dt2D="false" dtr="false" t="normal">D26</f>
        <v>6024662.2</v>
      </c>
    </row>
    <row ht="30.75" outlineLevel="0" r="26">
      <c r="A26" s="433" t="s">
        <v>531</v>
      </c>
      <c r="B26" s="436" t="s">
        <v>532</v>
      </c>
      <c r="C26" s="437" t="n">
        <f aca="false" ca="false" dt2D="false" dtr="false" t="normal">C27</f>
        <v>5759240.73</v>
      </c>
      <c r="D26" s="437" t="n">
        <f aca="false" ca="false" dt2D="false" dtr="false" t="normal">D27</f>
        <v>6024662.2</v>
      </c>
    </row>
    <row customHeight="true" ht="32.25" outlineLevel="0" r="27">
      <c r="A27" s="446" t="s">
        <v>533</v>
      </c>
      <c r="B27" s="446" t="s">
        <v>534</v>
      </c>
      <c r="C27" s="453" t="n">
        <f aca="false" ca="false" dt2D="false" dtr="false" t="normal">C29</f>
        <v>5759240.73</v>
      </c>
      <c r="D27" s="453" t="n">
        <f aca="false" ca="false" dt2D="false" dtr="false" t="normal">D29</f>
        <v>6024662.2</v>
      </c>
    </row>
    <row hidden="true" ht="15.75" outlineLevel="0" r="28">
      <c r="A28" s="448" t="s"/>
      <c r="B28" s="448" t="s"/>
      <c r="C28" s="454" t="s"/>
      <c r="D28" s="454" t="s"/>
    </row>
    <row customHeight="true" hidden="false" ht="44.25" outlineLevel="0" r="29">
      <c r="A29" s="446" t="s">
        <v>42</v>
      </c>
      <c r="B29" s="450" t="s">
        <v>535</v>
      </c>
      <c r="C29" s="455" t="n">
        <f aca="false" ca="false" dt2D="false" dtr="false" t="normal">'приложение 11'!D65</f>
        <v>5759240.73</v>
      </c>
      <c r="D29" s="455" t="n">
        <f aca="false" ca="false" dt2D="false" dtr="false" t="normal">'приложение 11'!E65</f>
        <v>6024662.2</v>
      </c>
    </row>
    <row customHeight="true" ht="74.25" outlineLevel="0" r="30">
      <c r="A30" s="433" t="n"/>
      <c r="B30" s="434" t="s">
        <v>536</v>
      </c>
      <c r="C30" s="435" t="n">
        <f aca="false" ca="false" dt2D="false" dtr="false" t="normal">C18</f>
        <v>137567.499999999</v>
      </c>
      <c r="D30" s="435" t="n">
        <f aca="false" ca="false" dt2D="false" dtr="false" t="normal">D18</f>
        <v>281084.999999999</v>
      </c>
    </row>
    <row outlineLevel="0" r="31">
      <c r="A31" s="3" t="n"/>
    </row>
  </sheetData>
  <mergeCells count="27">
    <mergeCell ref="A7:E7"/>
    <mergeCell ref="A8:E8"/>
    <mergeCell ref="A6:D6"/>
    <mergeCell ref="A5:D5"/>
    <mergeCell ref="A4:D4"/>
    <mergeCell ref="A3:D3"/>
    <mergeCell ref="A2:D2"/>
    <mergeCell ref="B1:D1"/>
    <mergeCell ref="A10:D10"/>
    <mergeCell ref="A11:D11"/>
    <mergeCell ref="A12:D12"/>
    <mergeCell ref="A13:D13"/>
    <mergeCell ref="C15:D16"/>
    <mergeCell ref="A27:A28"/>
    <mergeCell ref="B27:B28"/>
    <mergeCell ref="B15:B17"/>
    <mergeCell ref="A15:A17"/>
    <mergeCell ref="C27:C28"/>
    <mergeCell ref="D27:D28"/>
    <mergeCell ref="B23:B24"/>
    <mergeCell ref="A23:A24"/>
    <mergeCell ref="D20:D21"/>
    <mergeCell ref="B20:B21"/>
    <mergeCell ref="C20:C21"/>
    <mergeCell ref="C23:C24"/>
    <mergeCell ref="D23:D24"/>
    <mergeCell ref="A20:A21"/>
  </mergeCells>
  <pageMargins bottom="0.748031497001648" footer="0.31496062874794" header="0.31496062874794" left="0.236220464110374" right="0.236220464110374" top="0.748031497001648"/>
  <pageSetup fitToHeight="1" fitToWidth="1" orientation="portrait" paperHeight="297mm" paperSize="9" paperWidth="210mm" scale="99"/>
</worksheet>
</file>

<file path=xl/worksheets/sheet2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K32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56" width="9.14062530925693"/>
    <col customWidth="true" max="2" min="2" outlineLevel="0" style="456" width="54.1406268317526"/>
    <col customWidth="true" hidden="false" max="3" min="3" outlineLevel="0" style="456" width="24.3905803533442"/>
    <col customWidth="true" max="257" min="4" outlineLevel="0" style="456" width="9.14062530925693"/>
    <col customWidth="true" max="258" min="258" outlineLevel="0" style="456" width="54.1406268317526"/>
    <col customWidth="true" max="259" min="259" outlineLevel="0" style="456" width="28.4257811290726"/>
    <col customWidth="true" max="513" min="260" outlineLevel="0" style="456" width="9.14062530925693"/>
    <col customWidth="true" max="514" min="514" outlineLevel="0" style="456" width="54.1406268317526"/>
    <col customWidth="true" max="515" min="515" outlineLevel="0" style="456" width="28.4257811290726"/>
    <col customWidth="true" max="769" min="516" outlineLevel="0" style="456" width="9.14062530925693"/>
    <col customWidth="true" max="770" min="770" outlineLevel="0" style="456" width="54.1406268317526"/>
    <col customWidth="true" max="771" min="771" outlineLevel="0" style="456" width="28.4257811290726"/>
    <col customWidth="true" max="1025" min="772" outlineLevel="0" style="456" width="9.14062530925693"/>
    <col customWidth="true" max="1026" min="1026" outlineLevel="0" style="456" width="54.1406268317526"/>
    <col customWidth="true" max="1027" min="1027" outlineLevel="0" style="456" width="28.4257811290726"/>
    <col customWidth="true" max="1281" min="1028" outlineLevel="0" style="456" width="9.14062530925693"/>
    <col customWidth="true" max="1282" min="1282" outlineLevel="0" style="456" width="54.1406268317526"/>
    <col customWidth="true" max="1283" min="1283" outlineLevel="0" style="456" width="28.4257811290726"/>
    <col customWidth="true" max="1537" min="1284" outlineLevel="0" style="456" width="9.14062530925693"/>
    <col customWidth="true" max="1538" min="1538" outlineLevel="0" style="456" width="54.1406268317526"/>
    <col customWidth="true" max="1539" min="1539" outlineLevel="0" style="456" width="28.4257811290726"/>
    <col customWidth="true" max="1793" min="1540" outlineLevel="0" style="456" width="9.14062530925693"/>
    <col customWidth="true" max="1794" min="1794" outlineLevel="0" style="456" width="54.1406268317526"/>
    <col customWidth="true" max="1795" min="1795" outlineLevel="0" style="456" width="28.4257811290726"/>
    <col customWidth="true" max="2049" min="1796" outlineLevel="0" style="456" width="9.14062530925693"/>
    <col customWidth="true" max="2050" min="2050" outlineLevel="0" style="456" width="54.1406268317526"/>
    <col customWidth="true" max="2051" min="2051" outlineLevel="0" style="456" width="28.4257811290726"/>
    <col customWidth="true" max="2305" min="2052" outlineLevel="0" style="456" width="9.14062530925693"/>
    <col customWidth="true" max="2306" min="2306" outlineLevel="0" style="456" width="54.1406268317526"/>
    <col customWidth="true" max="2307" min="2307" outlineLevel="0" style="456" width="28.4257811290726"/>
    <col customWidth="true" max="2561" min="2308" outlineLevel="0" style="456" width="9.14062530925693"/>
    <col customWidth="true" max="2562" min="2562" outlineLevel="0" style="456" width="54.1406268317526"/>
    <col customWidth="true" max="2563" min="2563" outlineLevel="0" style="456" width="28.4257811290726"/>
    <col customWidth="true" max="2817" min="2564" outlineLevel="0" style="456" width="9.14062530925693"/>
    <col customWidth="true" max="2818" min="2818" outlineLevel="0" style="456" width="54.1406268317526"/>
    <col customWidth="true" max="2819" min="2819" outlineLevel="0" style="456" width="28.4257811290726"/>
    <col customWidth="true" max="3073" min="2820" outlineLevel="0" style="456" width="9.14062530925693"/>
    <col customWidth="true" max="3074" min="3074" outlineLevel="0" style="456" width="54.1406268317526"/>
    <col customWidth="true" max="3075" min="3075" outlineLevel="0" style="456" width="28.4257811290726"/>
    <col customWidth="true" max="3329" min="3076" outlineLevel="0" style="456" width="9.14062530925693"/>
    <col customWidth="true" max="3330" min="3330" outlineLevel="0" style="456" width="54.1406268317526"/>
    <col customWidth="true" max="3331" min="3331" outlineLevel="0" style="456" width="28.4257811290726"/>
    <col customWidth="true" max="3585" min="3332" outlineLevel="0" style="456" width="9.14062530925693"/>
    <col customWidth="true" max="3586" min="3586" outlineLevel="0" style="456" width="54.1406268317526"/>
    <col customWidth="true" max="3587" min="3587" outlineLevel="0" style="456" width="28.4257811290726"/>
    <col customWidth="true" max="3841" min="3588" outlineLevel="0" style="456" width="9.14062530925693"/>
    <col customWidth="true" max="3842" min="3842" outlineLevel="0" style="456" width="54.1406268317526"/>
    <col customWidth="true" max="3843" min="3843" outlineLevel="0" style="456" width="28.4257811290726"/>
    <col customWidth="true" max="4097" min="3844" outlineLevel="0" style="456" width="9.14062530925693"/>
    <col customWidth="true" max="4098" min="4098" outlineLevel="0" style="456" width="54.1406268317526"/>
    <col customWidth="true" max="4099" min="4099" outlineLevel="0" style="456" width="28.4257811290726"/>
    <col customWidth="true" max="4353" min="4100" outlineLevel="0" style="456" width="9.14062530925693"/>
    <col customWidth="true" max="4354" min="4354" outlineLevel="0" style="456" width="54.1406268317526"/>
    <col customWidth="true" max="4355" min="4355" outlineLevel="0" style="456" width="28.4257811290726"/>
    <col customWidth="true" max="4609" min="4356" outlineLevel="0" style="456" width="9.14062530925693"/>
    <col customWidth="true" max="4610" min="4610" outlineLevel="0" style="456" width="54.1406268317526"/>
    <col customWidth="true" max="4611" min="4611" outlineLevel="0" style="456" width="28.4257811290726"/>
    <col customWidth="true" max="4865" min="4612" outlineLevel="0" style="456" width="9.14062530925693"/>
    <col customWidth="true" max="4866" min="4866" outlineLevel="0" style="456" width="54.1406268317526"/>
    <col customWidth="true" max="4867" min="4867" outlineLevel="0" style="456" width="28.4257811290726"/>
    <col customWidth="true" max="5121" min="4868" outlineLevel="0" style="456" width="9.14062530925693"/>
    <col customWidth="true" max="5122" min="5122" outlineLevel="0" style="456" width="54.1406268317526"/>
    <col customWidth="true" max="5123" min="5123" outlineLevel="0" style="456" width="28.4257811290726"/>
    <col customWidth="true" max="5377" min="5124" outlineLevel="0" style="456" width="9.14062530925693"/>
    <col customWidth="true" max="5378" min="5378" outlineLevel="0" style="456" width="54.1406268317526"/>
    <col customWidth="true" max="5379" min="5379" outlineLevel="0" style="456" width="28.4257811290726"/>
    <col customWidth="true" max="5633" min="5380" outlineLevel="0" style="456" width="9.14062530925693"/>
    <col customWidth="true" max="5634" min="5634" outlineLevel="0" style="456" width="54.1406268317526"/>
    <col customWidth="true" max="5635" min="5635" outlineLevel="0" style="456" width="28.4257811290726"/>
    <col customWidth="true" max="5889" min="5636" outlineLevel="0" style="456" width="9.14062530925693"/>
    <col customWidth="true" max="5890" min="5890" outlineLevel="0" style="456" width="54.1406268317526"/>
    <col customWidth="true" max="5891" min="5891" outlineLevel="0" style="456" width="28.4257811290726"/>
    <col customWidth="true" max="6145" min="5892" outlineLevel="0" style="456" width="9.14062530925693"/>
    <col customWidth="true" max="6146" min="6146" outlineLevel="0" style="456" width="54.1406268317526"/>
    <col customWidth="true" max="6147" min="6147" outlineLevel="0" style="456" width="28.4257811290726"/>
    <col customWidth="true" max="6401" min="6148" outlineLevel="0" style="456" width="9.14062530925693"/>
    <col customWidth="true" max="6402" min="6402" outlineLevel="0" style="456" width="54.1406268317526"/>
    <col customWidth="true" max="6403" min="6403" outlineLevel="0" style="456" width="28.4257811290726"/>
    <col customWidth="true" max="6657" min="6404" outlineLevel="0" style="456" width="9.14062530925693"/>
    <col customWidth="true" max="6658" min="6658" outlineLevel="0" style="456" width="54.1406268317526"/>
    <col customWidth="true" max="6659" min="6659" outlineLevel="0" style="456" width="28.4257811290726"/>
    <col customWidth="true" max="6913" min="6660" outlineLevel="0" style="456" width="9.14062530925693"/>
    <col customWidth="true" max="6914" min="6914" outlineLevel="0" style="456" width="54.1406268317526"/>
    <col customWidth="true" max="6915" min="6915" outlineLevel="0" style="456" width="28.4257811290726"/>
    <col customWidth="true" max="7169" min="6916" outlineLevel="0" style="456" width="9.14062530925693"/>
    <col customWidth="true" max="7170" min="7170" outlineLevel="0" style="456" width="54.1406268317526"/>
    <col customWidth="true" max="7171" min="7171" outlineLevel="0" style="456" width="28.4257811290726"/>
    <col customWidth="true" max="7425" min="7172" outlineLevel="0" style="456" width="9.14062530925693"/>
    <col customWidth="true" max="7426" min="7426" outlineLevel="0" style="456" width="54.1406268317526"/>
    <col customWidth="true" max="7427" min="7427" outlineLevel="0" style="456" width="28.4257811290726"/>
    <col customWidth="true" max="7681" min="7428" outlineLevel="0" style="456" width="9.14062530925693"/>
    <col customWidth="true" max="7682" min="7682" outlineLevel="0" style="456" width="54.1406268317526"/>
    <col customWidth="true" max="7683" min="7683" outlineLevel="0" style="456" width="28.4257811290726"/>
    <col customWidth="true" max="7937" min="7684" outlineLevel="0" style="456" width="9.14062530925693"/>
    <col customWidth="true" max="7938" min="7938" outlineLevel="0" style="456" width="54.1406268317526"/>
    <col customWidth="true" max="7939" min="7939" outlineLevel="0" style="456" width="28.4257811290726"/>
    <col customWidth="true" max="8193" min="7940" outlineLevel="0" style="456" width="9.14062530925693"/>
    <col customWidth="true" max="8194" min="8194" outlineLevel="0" style="456" width="54.1406268317526"/>
    <col customWidth="true" max="8195" min="8195" outlineLevel="0" style="456" width="28.4257811290726"/>
    <col customWidth="true" max="8449" min="8196" outlineLevel="0" style="456" width="9.14062530925693"/>
    <col customWidth="true" max="8450" min="8450" outlineLevel="0" style="456" width="54.1406268317526"/>
    <col customWidth="true" max="8451" min="8451" outlineLevel="0" style="456" width="28.4257811290726"/>
    <col customWidth="true" max="8705" min="8452" outlineLevel="0" style="456" width="9.14062530925693"/>
    <col customWidth="true" max="8706" min="8706" outlineLevel="0" style="456" width="54.1406268317526"/>
    <col customWidth="true" max="8707" min="8707" outlineLevel="0" style="456" width="28.4257811290726"/>
    <col customWidth="true" max="8961" min="8708" outlineLevel="0" style="456" width="9.14062530925693"/>
    <col customWidth="true" max="8962" min="8962" outlineLevel="0" style="456" width="54.1406268317526"/>
    <col customWidth="true" max="8963" min="8963" outlineLevel="0" style="456" width="28.4257811290726"/>
    <col customWidth="true" max="9217" min="8964" outlineLevel="0" style="456" width="9.14062530925693"/>
    <col customWidth="true" max="9218" min="9218" outlineLevel="0" style="456" width="54.1406268317526"/>
    <col customWidth="true" max="9219" min="9219" outlineLevel="0" style="456" width="28.4257811290726"/>
    <col customWidth="true" max="9473" min="9220" outlineLevel="0" style="456" width="9.14062530925693"/>
    <col customWidth="true" max="9474" min="9474" outlineLevel="0" style="456" width="54.1406268317526"/>
    <col customWidth="true" max="9475" min="9475" outlineLevel="0" style="456" width="28.4257811290726"/>
    <col customWidth="true" max="9729" min="9476" outlineLevel="0" style="456" width="9.14062530925693"/>
    <col customWidth="true" max="9730" min="9730" outlineLevel="0" style="456" width="54.1406268317526"/>
    <col customWidth="true" max="9731" min="9731" outlineLevel="0" style="456" width="28.4257811290726"/>
    <col customWidth="true" max="9985" min="9732" outlineLevel="0" style="456" width="9.14062530925693"/>
    <col customWidth="true" max="9986" min="9986" outlineLevel="0" style="456" width="54.1406268317526"/>
    <col customWidth="true" max="9987" min="9987" outlineLevel="0" style="456" width="28.4257811290726"/>
    <col customWidth="true" max="10241" min="9988" outlineLevel="0" style="456" width="9.14062530925693"/>
    <col customWidth="true" max="10242" min="10242" outlineLevel="0" style="456" width="54.1406268317526"/>
    <col customWidth="true" max="10243" min="10243" outlineLevel="0" style="456" width="28.4257811290726"/>
    <col customWidth="true" max="10497" min="10244" outlineLevel="0" style="456" width="9.14062530925693"/>
    <col customWidth="true" max="10498" min="10498" outlineLevel="0" style="456" width="54.1406268317526"/>
    <col customWidth="true" max="10499" min="10499" outlineLevel="0" style="456" width="28.4257811290726"/>
    <col customWidth="true" max="10753" min="10500" outlineLevel="0" style="456" width="9.14062530925693"/>
    <col customWidth="true" max="10754" min="10754" outlineLevel="0" style="456" width="54.1406268317526"/>
    <col customWidth="true" max="10755" min="10755" outlineLevel="0" style="456" width="28.4257811290726"/>
    <col customWidth="true" max="11009" min="10756" outlineLevel="0" style="456" width="9.14062530925693"/>
    <col customWidth="true" max="11010" min="11010" outlineLevel="0" style="456" width="54.1406268317526"/>
    <col customWidth="true" max="11011" min="11011" outlineLevel="0" style="456" width="28.4257811290726"/>
    <col customWidth="true" max="11265" min="11012" outlineLevel="0" style="456" width="9.14062530925693"/>
    <col customWidth="true" max="11266" min="11266" outlineLevel="0" style="456" width="54.1406268317526"/>
    <col customWidth="true" max="11267" min="11267" outlineLevel="0" style="456" width="28.4257811290726"/>
    <col customWidth="true" max="11521" min="11268" outlineLevel="0" style="456" width="9.14062530925693"/>
    <col customWidth="true" max="11522" min="11522" outlineLevel="0" style="456" width="54.1406268317526"/>
    <col customWidth="true" max="11523" min="11523" outlineLevel="0" style="456" width="28.4257811290726"/>
    <col customWidth="true" max="11777" min="11524" outlineLevel="0" style="456" width="9.14062530925693"/>
    <col customWidth="true" max="11778" min="11778" outlineLevel="0" style="456" width="54.1406268317526"/>
    <col customWidth="true" max="11779" min="11779" outlineLevel="0" style="456" width="28.4257811290726"/>
    <col customWidth="true" max="12033" min="11780" outlineLevel="0" style="456" width="9.14062530925693"/>
    <col customWidth="true" max="12034" min="12034" outlineLevel="0" style="456" width="54.1406268317526"/>
    <col customWidth="true" max="12035" min="12035" outlineLevel="0" style="456" width="28.4257811290726"/>
    <col customWidth="true" max="12289" min="12036" outlineLevel="0" style="456" width="9.14062530925693"/>
    <col customWidth="true" max="12290" min="12290" outlineLevel="0" style="456" width="54.1406268317526"/>
    <col customWidth="true" max="12291" min="12291" outlineLevel="0" style="456" width="28.4257811290726"/>
    <col customWidth="true" max="12545" min="12292" outlineLevel="0" style="456" width="9.14062530925693"/>
    <col customWidth="true" max="12546" min="12546" outlineLevel="0" style="456" width="54.1406268317526"/>
    <col customWidth="true" max="12547" min="12547" outlineLevel="0" style="456" width="28.4257811290726"/>
    <col customWidth="true" max="12801" min="12548" outlineLevel="0" style="456" width="9.14062530925693"/>
    <col customWidth="true" max="12802" min="12802" outlineLevel="0" style="456" width="54.1406268317526"/>
    <col customWidth="true" max="12803" min="12803" outlineLevel="0" style="456" width="28.4257811290726"/>
    <col customWidth="true" max="13057" min="12804" outlineLevel="0" style="456" width="9.14062530925693"/>
    <col customWidth="true" max="13058" min="13058" outlineLevel="0" style="456" width="54.1406268317526"/>
    <col customWidth="true" max="13059" min="13059" outlineLevel="0" style="456" width="28.4257811290726"/>
    <col customWidth="true" max="13313" min="13060" outlineLevel="0" style="456" width="9.14062530925693"/>
    <col customWidth="true" max="13314" min="13314" outlineLevel="0" style="456" width="54.1406268317526"/>
    <col customWidth="true" max="13315" min="13315" outlineLevel="0" style="456" width="28.4257811290726"/>
    <col customWidth="true" max="13569" min="13316" outlineLevel="0" style="456" width="9.14062530925693"/>
    <col customWidth="true" max="13570" min="13570" outlineLevel="0" style="456" width="54.1406268317526"/>
    <col customWidth="true" max="13571" min="13571" outlineLevel="0" style="456" width="28.4257811290726"/>
    <col customWidth="true" max="13825" min="13572" outlineLevel="0" style="456" width="9.14062530925693"/>
    <col customWidth="true" max="13826" min="13826" outlineLevel="0" style="456" width="54.1406268317526"/>
    <col customWidth="true" max="13827" min="13827" outlineLevel="0" style="456" width="28.4257811290726"/>
    <col customWidth="true" max="14081" min="13828" outlineLevel="0" style="456" width="9.14062530925693"/>
    <col customWidth="true" max="14082" min="14082" outlineLevel="0" style="456" width="54.1406268317526"/>
    <col customWidth="true" max="14083" min="14083" outlineLevel="0" style="456" width="28.4257811290726"/>
    <col customWidth="true" max="14337" min="14084" outlineLevel="0" style="456" width="9.14062530925693"/>
    <col customWidth="true" max="14338" min="14338" outlineLevel="0" style="456" width="54.1406268317526"/>
    <col customWidth="true" max="14339" min="14339" outlineLevel="0" style="456" width="28.4257811290726"/>
    <col customWidth="true" max="14593" min="14340" outlineLevel="0" style="456" width="9.14062530925693"/>
    <col customWidth="true" max="14594" min="14594" outlineLevel="0" style="456" width="54.1406268317526"/>
    <col customWidth="true" max="14595" min="14595" outlineLevel="0" style="456" width="28.4257811290726"/>
    <col customWidth="true" max="14849" min="14596" outlineLevel="0" style="456" width="9.14062530925693"/>
    <col customWidth="true" max="14850" min="14850" outlineLevel="0" style="456" width="54.1406268317526"/>
    <col customWidth="true" max="14851" min="14851" outlineLevel="0" style="456" width="28.4257811290726"/>
    <col customWidth="true" max="15105" min="14852" outlineLevel="0" style="456" width="9.14062530925693"/>
    <col customWidth="true" max="15106" min="15106" outlineLevel="0" style="456" width="54.1406268317526"/>
    <col customWidth="true" max="15107" min="15107" outlineLevel="0" style="456" width="28.4257811290726"/>
    <col customWidth="true" max="15361" min="15108" outlineLevel="0" style="456" width="9.14062530925693"/>
    <col customWidth="true" max="15362" min="15362" outlineLevel="0" style="456" width="54.1406268317526"/>
    <col customWidth="true" max="15363" min="15363" outlineLevel="0" style="456" width="28.4257811290726"/>
    <col customWidth="true" max="15617" min="15364" outlineLevel="0" style="456" width="9.14062530925693"/>
    <col customWidth="true" max="15618" min="15618" outlineLevel="0" style="456" width="54.1406268317526"/>
    <col customWidth="true" max="15619" min="15619" outlineLevel="0" style="456" width="28.4257811290726"/>
    <col customWidth="true" max="15873" min="15620" outlineLevel="0" style="456" width="9.14062530925693"/>
    <col customWidth="true" max="15874" min="15874" outlineLevel="0" style="456" width="54.1406268317526"/>
    <col customWidth="true" max="15875" min="15875" outlineLevel="0" style="456" width="28.4257811290726"/>
    <col customWidth="true" max="16129" min="15876" outlineLevel="0" style="456" width="9.14062530925693"/>
    <col customWidth="true" max="16130" min="16130" outlineLevel="0" style="456" width="54.1406268317526"/>
    <col customWidth="true" max="16131" min="16131" outlineLevel="0" style="456" width="28.4257811290726"/>
    <col customWidth="true" max="16384" min="16132" outlineLevel="0" style="456" width="9.14062530925693"/>
  </cols>
  <sheetData>
    <row hidden="true" ht="12.75" outlineLevel="0" r="1">
      <c r="B1" s="456" t="n"/>
    </row>
    <row customHeight="true" ht="14.9999980926514" outlineLevel="0" r="2">
      <c r="B2" s="457" t="s">
        <v>542</v>
      </c>
      <c r="C2" s="457" t="s"/>
    </row>
    <row customHeight="true" ht="14.9999980926514" outlineLevel="0" r="3">
      <c r="B3" s="457" t="s">
        <v>1</v>
      </c>
      <c r="C3" s="457" t="s"/>
    </row>
    <row customHeight="true" ht="14.9999980926514" outlineLevel="0" r="4">
      <c r="B4" s="457" t="s">
        <v>2</v>
      </c>
      <c r="C4" s="457" t="s"/>
    </row>
    <row customHeight="true" ht="14.9999980926514" outlineLevel="0" r="5">
      <c r="B5" s="458" t="s">
        <v>3</v>
      </c>
      <c r="C5" s="458" t="s"/>
      <c r="D5" s="459" t="n"/>
      <c r="E5" s="459" t="n"/>
    </row>
    <row customHeight="true" ht="14.9999980926514" outlineLevel="0" r="6">
      <c r="B6" s="458" t="s">
        <v>45</v>
      </c>
      <c r="C6" s="458" t="s"/>
      <c r="D6" s="459" t="n"/>
      <c r="E6" s="459" t="n"/>
    </row>
    <row customHeight="true" ht="14.9999980926514" outlineLevel="0" r="7">
      <c r="B7" s="458" t="s">
        <v>487</v>
      </c>
      <c r="C7" s="458" t="s"/>
      <c r="D7" s="459" t="n"/>
      <c r="E7" s="459" t="n"/>
    </row>
    <row customHeight="true" ht="14.9999980926514" outlineLevel="0" r="8">
      <c r="A8" s="64" t="s">
        <v>47</v>
      </c>
      <c r="B8" s="64" t="s"/>
      <c r="C8" s="64" t="s"/>
      <c r="D8" s="0" t="n"/>
      <c r="E8" s="0" t="n"/>
    </row>
    <row customHeight="true" ht="14.9999980926514" outlineLevel="0" r="9">
      <c r="A9" s="65" t="s">
        <v>48</v>
      </c>
      <c r="B9" s="65" t="s"/>
      <c r="C9" s="65" t="s"/>
      <c r="D9" s="0" t="n"/>
      <c r="E9" s="0" t="n"/>
    </row>
    <row customHeight="true" ht="14.9999980926514" outlineLevel="0" r="10">
      <c r="B10" s="460" t="n"/>
      <c r="C10" s="461" t="n"/>
      <c r="D10" s="459" t="n"/>
      <c r="E10" s="459" t="n"/>
    </row>
    <row customHeight="true" ht="14.9999980926514" outlineLevel="0" r="11">
      <c r="B11" s="460" t="n"/>
      <c r="C11" s="461" t="n"/>
      <c r="D11" s="459" t="n"/>
      <c r="E11" s="459" t="n"/>
    </row>
    <row customHeight="true" ht="59.25" outlineLevel="0" r="12">
      <c r="B12" s="462" t="s">
        <v>543</v>
      </c>
      <c r="C12" s="462" t="s"/>
      <c r="D12" s="459" t="n"/>
      <c r="E12" s="459" t="n"/>
    </row>
    <row customHeight="true" ht="15.75" outlineLevel="0" r="13">
      <c r="B13" s="460" t="n"/>
      <c r="C13" s="463" t="s">
        <v>544</v>
      </c>
      <c r="D13" s="464" t="n"/>
      <c r="E13" s="464" t="n"/>
    </row>
    <row customHeight="true" ht="27.2000007629395" outlineLevel="0" r="14">
      <c r="B14" s="465" t="s">
        <v>29</v>
      </c>
      <c r="C14" s="465" t="s">
        <v>545</v>
      </c>
      <c r="D14" s="459" t="n"/>
      <c r="E14" s="459" t="n"/>
    </row>
    <row customHeight="true" ht="64.5" outlineLevel="0" r="15">
      <c r="B15" s="466" t="s">
        <v>546</v>
      </c>
      <c r="C15" s="467" t="n"/>
      <c r="D15" s="459" t="n"/>
      <c r="E15" s="459" t="n"/>
    </row>
    <row customHeight="true" ht="14.25" outlineLevel="0" r="16">
      <c r="B16" s="466" t="s">
        <v>547</v>
      </c>
      <c r="C16" s="467" t="n"/>
      <c r="D16" s="459" t="n"/>
      <c r="E16" s="459" t="n"/>
    </row>
    <row ht="47.25" outlineLevel="0" r="17">
      <c r="B17" s="468" t="s">
        <v>548</v>
      </c>
      <c r="C17" s="469" t="n"/>
      <c r="D17" s="459" t="n"/>
      <c r="E17" s="459" t="n"/>
    </row>
    <row ht="15.75" outlineLevel="0" r="18">
      <c r="B18" s="468" t="s">
        <v>547</v>
      </c>
      <c r="C18" s="469" t="n"/>
      <c r="D18" s="459" t="n"/>
      <c r="E18" s="459" t="n"/>
    </row>
    <row customHeight="true" ht="51" outlineLevel="0" r="19">
      <c r="B19" s="470" t="s">
        <v>549</v>
      </c>
      <c r="C19" s="471" t="n">
        <f aca="false" ca="false" dt2D="false" dtr="false" t="normal">C21</f>
        <v>2589749.89</v>
      </c>
      <c r="D19" s="459" t="n"/>
      <c r="E19" s="459" t="n"/>
    </row>
    <row customHeight="true" ht="17.25" outlineLevel="0" r="20">
      <c r="B20" s="472" t="s">
        <v>547</v>
      </c>
      <c r="C20" s="471" t="n"/>
      <c r="D20" s="459" t="n"/>
      <c r="E20" s="459" t="n"/>
    </row>
    <row customHeight="true" ht="65.25" outlineLevel="0" r="21">
      <c r="B21" s="472" t="s">
        <v>550</v>
      </c>
      <c r="C21" s="471" t="n">
        <f aca="false" ca="false" dt2D="false" dtr="false" t="normal">'приложение 6'!G69</f>
        <v>2589749.89</v>
      </c>
      <c r="D21" s="459" t="n"/>
      <c r="E21" s="459" t="n"/>
    </row>
    <row customHeight="true" hidden="true" ht="36" outlineLevel="0" r="22">
      <c r="B22" s="58" t="s">
        <v>551</v>
      </c>
      <c r="C22" s="473" t="n"/>
      <c r="D22" s="459" t="n"/>
      <c r="E22" s="459" t="n"/>
    </row>
    <row customHeight="true" hidden="true" ht="99" outlineLevel="0" r="23">
      <c r="B23" s="472" t="s">
        <v>552</v>
      </c>
      <c r="C23" s="471" t="n"/>
      <c r="D23" s="459" t="n"/>
      <c r="E23" s="459" t="n"/>
    </row>
    <row customHeight="true" ht="22.5" outlineLevel="0" r="24">
      <c r="B24" s="466" t="s">
        <v>156</v>
      </c>
      <c r="C24" s="467" t="n">
        <f aca="false" ca="false" dt2D="false" dtr="false" t="normal">C19</f>
        <v>2589749.89</v>
      </c>
      <c r="D24" s="459" t="n"/>
      <c r="E24" s="459" t="n"/>
    </row>
    <row customHeight="true" ht="15" outlineLevel="0" r="25">
      <c r="D25" s="459" t="n"/>
      <c r="E25" s="459" t="n"/>
    </row>
    <row outlineLevel="0" r="26">
      <c r="D26" s="459" t="n"/>
      <c r="E26" s="459" t="n"/>
    </row>
    <row outlineLevel="0" r="27">
      <c r="D27" s="459" t="n"/>
      <c r="E27" s="459" t="n"/>
    </row>
    <row outlineLevel="0" r="28">
      <c r="D28" s="459" t="n"/>
      <c r="E28" s="459" t="n"/>
    </row>
    <row customHeight="true" ht="43.3499984741211" outlineLevel="0" r="29">
      <c r="D29" s="459" t="n"/>
      <c r="E29" s="459" t="n"/>
    </row>
    <row customHeight="true" ht="130.149993896484" outlineLevel="0" r="30">
      <c r="D30" s="459" t="n"/>
      <c r="E30" s="459" t="n"/>
    </row>
    <row customHeight="true" ht="14.4499998092651" outlineLevel="0" r="31">
      <c r="D31" s="459" t="n"/>
      <c r="E31" s="459" t="n"/>
    </row>
    <row customHeight="true" ht="14.4499998092651" outlineLevel="0" r="32">
      <c r="D32" s="459" t="n"/>
      <c r="E32" s="459" t="n"/>
    </row>
  </sheetData>
  <mergeCells count="9">
    <mergeCell ref="B7:C7"/>
    <mergeCell ref="B2:C2"/>
    <mergeCell ref="B3:C3"/>
    <mergeCell ref="B4:C4"/>
    <mergeCell ref="B5:C5"/>
    <mergeCell ref="B6:C6"/>
    <mergeCell ref="B12:C12"/>
    <mergeCell ref="A8:C8"/>
    <mergeCell ref="A9:C9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L34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56" width="3.85546881277651"/>
    <col customWidth="true" max="2" min="2" outlineLevel="0" style="456" width="59.7109362722236"/>
    <col customWidth="true" max="3" min="3" outlineLevel="0" style="456" width="13.9999996616676"/>
    <col customWidth="true" max="4" min="4" outlineLevel="0" style="456" width="15.1406249709246"/>
    <col customWidth="true" max="256" min="5" outlineLevel="0" style="456" width="9.14062530925693"/>
    <col customWidth="true" max="257" min="257" outlineLevel="0" style="456" width="3.85546881277651"/>
    <col customWidth="true" max="258" min="258" outlineLevel="0" style="456" width="59.7109362722236"/>
    <col customWidth="true" max="259" min="259" outlineLevel="0" style="456" width="13.9999996616676"/>
    <col customWidth="true" max="260" min="260" outlineLevel="0" style="456" width="15.1406249709246"/>
    <col customWidth="true" max="512" min="261" outlineLevel="0" style="456" width="9.14062530925693"/>
    <col customWidth="true" max="513" min="513" outlineLevel="0" style="456" width="3.85546881277651"/>
    <col customWidth="true" max="514" min="514" outlineLevel="0" style="456" width="59.7109362722236"/>
    <col customWidth="true" max="515" min="515" outlineLevel="0" style="456" width="13.9999996616676"/>
    <col customWidth="true" max="516" min="516" outlineLevel="0" style="456" width="15.1406249709246"/>
    <col customWidth="true" max="768" min="517" outlineLevel="0" style="456" width="9.14062530925693"/>
    <col customWidth="true" max="769" min="769" outlineLevel="0" style="456" width="3.85546881277651"/>
    <col customWidth="true" max="770" min="770" outlineLevel="0" style="456" width="59.7109362722236"/>
    <col customWidth="true" max="771" min="771" outlineLevel="0" style="456" width="13.9999996616676"/>
    <col customWidth="true" max="772" min="772" outlineLevel="0" style="456" width="15.1406249709246"/>
    <col customWidth="true" max="1024" min="773" outlineLevel="0" style="456" width="9.14062530925693"/>
    <col customWidth="true" max="1025" min="1025" outlineLevel="0" style="456" width="3.85546881277651"/>
    <col customWidth="true" max="1026" min="1026" outlineLevel="0" style="456" width="59.7109362722236"/>
    <col customWidth="true" max="1027" min="1027" outlineLevel="0" style="456" width="13.9999996616676"/>
    <col customWidth="true" max="1028" min="1028" outlineLevel="0" style="456" width="15.1406249709246"/>
    <col customWidth="true" max="1280" min="1029" outlineLevel="0" style="456" width="9.14062530925693"/>
    <col customWidth="true" max="1281" min="1281" outlineLevel="0" style="456" width="3.85546881277651"/>
    <col customWidth="true" max="1282" min="1282" outlineLevel="0" style="456" width="59.7109362722236"/>
    <col customWidth="true" max="1283" min="1283" outlineLevel="0" style="456" width="13.9999996616676"/>
    <col customWidth="true" max="1284" min="1284" outlineLevel="0" style="456" width="15.1406249709246"/>
    <col customWidth="true" max="1536" min="1285" outlineLevel="0" style="456" width="9.14062530925693"/>
    <col customWidth="true" max="1537" min="1537" outlineLevel="0" style="456" width="3.85546881277651"/>
    <col customWidth="true" max="1538" min="1538" outlineLevel="0" style="456" width="59.7109362722236"/>
    <col customWidth="true" max="1539" min="1539" outlineLevel="0" style="456" width="13.9999996616676"/>
    <col customWidth="true" max="1540" min="1540" outlineLevel="0" style="456" width="15.1406249709246"/>
    <col customWidth="true" max="1792" min="1541" outlineLevel="0" style="456" width="9.14062530925693"/>
    <col customWidth="true" max="1793" min="1793" outlineLevel="0" style="456" width="3.85546881277651"/>
    <col customWidth="true" max="1794" min="1794" outlineLevel="0" style="456" width="59.7109362722236"/>
    <col customWidth="true" max="1795" min="1795" outlineLevel="0" style="456" width="13.9999996616676"/>
    <col customWidth="true" max="1796" min="1796" outlineLevel="0" style="456" width="15.1406249709246"/>
    <col customWidth="true" max="2048" min="1797" outlineLevel="0" style="456" width="9.14062530925693"/>
    <col customWidth="true" max="2049" min="2049" outlineLevel="0" style="456" width="3.85546881277651"/>
    <col customWidth="true" max="2050" min="2050" outlineLevel="0" style="456" width="59.7109362722236"/>
    <col customWidth="true" max="2051" min="2051" outlineLevel="0" style="456" width="13.9999996616676"/>
    <col customWidth="true" max="2052" min="2052" outlineLevel="0" style="456" width="15.1406249709246"/>
    <col customWidth="true" max="2304" min="2053" outlineLevel="0" style="456" width="9.14062530925693"/>
    <col customWidth="true" max="2305" min="2305" outlineLevel="0" style="456" width="3.85546881277651"/>
    <col customWidth="true" max="2306" min="2306" outlineLevel="0" style="456" width="59.7109362722236"/>
    <col customWidth="true" max="2307" min="2307" outlineLevel="0" style="456" width="13.9999996616676"/>
    <col customWidth="true" max="2308" min="2308" outlineLevel="0" style="456" width="15.1406249709246"/>
    <col customWidth="true" max="2560" min="2309" outlineLevel="0" style="456" width="9.14062530925693"/>
    <col customWidth="true" max="2561" min="2561" outlineLevel="0" style="456" width="3.85546881277651"/>
    <col customWidth="true" max="2562" min="2562" outlineLevel="0" style="456" width="59.7109362722236"/>
    <col customWidth="true" max="2563" min="2563" outlineLevel="0" style="456" width="13.9999996616676"/>
    <col customWidth="true" max="2564" min="2564" outlineLevel="0" style="456" width="15.1406249709246"/>
    <col customWidth="true" max="2816" min="2565" outlineLevel="0" style="456" width="9.14062530925693"/>
    <col customWidth="true" max="2817" min="2817" outlineLevel="0" style="456" width="3.85546881277651"/>
    <col customWidth="true" max="2818" min="2818" outlineLevel="0" style="456" width="59.7109362722236"/>
    <col customWidth="true" max="2819" min="2819" outlineLevel="0" style="456" width="13.9999996616676"/>
    <col customWidth="true" max="2820" min="2820" outlineLevel="0" style="456" width="15.1406249709246"/>
    <col customWidth="true" max="3072" min="2821" outlineLevel="0" style="456" width="9.14062530925693"/>
    <col customWidth="true" max="3073" min="3073" outlineLevel="0" style="456" width="3.85546881277651"/>
    <col customWidth="true" max="3074" min="3074" outlineLevel="0" style="456" width="59.7109362722236"/>
    <col customWidth="true" max="3075" min="3075" outlineLevel="0" style="456" width="13.9999996616676"/>
    <col customWidth="true" max="3076" min="3076" outlineLevel="0" style="456" width="15.1406249709246"/>
    <col customWidth="true" max="3328" min="3077" outlineLevel="0" style="456" width="9.14062530925693"/>
    <col customWidth="true" max="3329" min="3329" outlineLevel="0" style="456" width="3.85546881277651"/>
    <col customWidth="true" max="3330" min="3330" outlineLevel="0" style="456" width="59.7109362722236"/>
    <col customWidth="true" max="3331" min="3331" outlineLevel="0" style="456" width="13.9999996616676"/>
    <col customWidth="true" max="3332" min="3332" outlineLevel="0" style="456" width="15.1406249709246"/>
    <col customWidth="true" max="3584" min="3333" outlineLevel="0" style="456" width="9.14062530925693"/>
    <col customWidth="true" max="3585" min="3585" outlineLevel="0" style="456" width="3.85546881277651"/>
    <col customWidth="true" max="3586" min="3586" outlineLevel="0" style="456" width="59.7109362722236"/>
    <col customWidth="true" max="3587" min="3587" outlineLevel="0" style="456" width="13.9999996616676"/>
    <col customWidth="true" max="3588" min="3588" outlineLevel="0" style="456" width="15.1406249709246"/>
    <col customWidth="true" max="3840" min="3589" outlineLevel="0" style="456" width="9.14062530925693"/>
    <col customWidth="true" max="3841" min="3841" outlineLevel="0" style="456" width="3.85546881277651"/>
    <col customWidth="true" max="3842" min="3842" outlineLevel="0" style="456" width="59.7109362722236"/>
    <col customWidth="true" max="3843" min="3843" outlineLevel="0" style="456" width="13.9999996616676"/>
    <col customWidth="true" max="3844" min="3844" outlineLevel="0" style="456" width="15.1406249709246"/>
    <col customWidth="true" max="4096" min="3845" outlineLevel="0" style="456" width="9.14062530925693"/>
    <col customWidth="true" max="4097" min="4097" outlineLevel="0" style="456" width="3.85546881277651"/>
    <col customWidth="true" max="4098" min="4098" outlineLevel="0" style="456" width="59.7109362722236"/>
    <col customWidth="true" max="4099" min="4099" outlineLevel="0" style="456" width="13.9999996616676"/>
    <col customWidth="true" max="4100" min="4100" outlineLevel="0" style="456" width="15.1406249709246"/>
    <col customWidth="true" max="4352" min="4101" outlineLevel="0" style="456" width="9.14062530925693"/>
    <col customWidth="true" max="4353" min="4353" outlineLevel="0" style="456" width="3.85546881277651"/>
    <col customWidth="true" max="4354" min="4354" outlineLevel="0" style="456" width="59.7109362722236"/>
    <col customWidth="true" max="4355" min="4355" outlineLevel="0" style="456" width="13.9999996616676"/>
    <col customWidth="true" max="4356" min="4356" outlineLevel="0" style="456" width="15.1406249709246"/>
    <col customWidth="true" max="4608" min="4357" outlineLevel="0" style="456" width="9.14062530925693"/>
    <col customWidth="true" max="4609" min="4609" outlineLevel="0" style="456" width="3.85546881277651"/>
    <col customWidth="true" max="4610" min="4610" outlineLevel="0" style="456" width="59.7109362722236"/>
    <col customWidth="true" max="4611" min="4611" outlineLevel="0" style="456" width="13.9999996616676"/>
    <col customWidth="true" max="4612" min="4612" outlineLevel="0" style="456" width="15.1406249709246"/>
    <col customWidth="true" max="4864" min="4613" outlineLevel="0" style="456" width="9.14062530925693"/>
    <col customWidth="true" max="4865" min="4865" outlineLevel="0" style="456" width="3.85546881277651"/>
    <col customWidth="true" max="4866" min="4866" outlineLevel="0" style="456" width="59.7109362722236"/>
    <col customWidth="true" max="4867" min="4867" outlineLevel="0" style="456" width="13.9999996616676"/>
    <col customWidth="true" max="4868" min="4868" outlineLevel="0" style="456" width="15.1406249709246"/>
    <col customWidth="true" max="5120" min="4869" outlineLevel="0" style="456" width="9.14062530925693"/>
    <col customWidth="true" max="5121" min="5121" outlineLevel="0" style="456" width="3.85546881277651"/>
    <col customWidth="true" max="5122" min="5122" outlineLevel="0" style="456" width="59.7109362722236"/>
    <col customWidth="true" max="5123" min="5123" outlineLevel="0" style="456" width="13.9999996616676"/>
    <col customWidth="true" max="5124" min="5124" outlineLevel="0" style="456" width="15.1406249709246"/>
    <col customWidth="true" max="5376" min="5125" outlineLevel="0" style="456" width="9.14062530925693"/>
    <col customWidth="true" max="5377" min="5377" outlineLevel="0" style="456" width="3.85546881277651"/>
    <col customWidth="true" max="5378" min="5378" outlineLevel="0" style="456" width="59.7109362722236"/>
    <col customWidth="true" max="5379" min="5379" outlineLevel="0" style="456" width="13.9999996616676"/>
    <col customWidth="true" max="5380" min="5380" outlineLevel="0" style="456" width="15.1406249709246"/>
    <col customWidth="true" max="5632" min="5381" outlineLevel="0" style="456" width="9.14062530925693"/>
    <col customWidth="true" max="5633" min="5633" outlineLevel="0" style="456" width="3.85546881277651"/>
    <col customWidth="true" max="5634" min="5634" outlineLevel="0" style="456" width="59.7109362722236"/>
    <col customWidth="true" max="5635" min="5635" outlineLevel="0" style="456" width="13.9999996616676"/>
    <col customWidth="true" max="5636" min="5636" outlineLevel="0" style="456" width="15.1406249709246"/>
    <col customWidth="true" max="5888" min="5637" outlineLevel="0" style="456" width="9.14062530925693"/>
    <col customWidth="true" max="5889" min="5889" outlineLevel="0" style="456" width="3.85546881277651"/>
    <col customWidth="true" max="5890" min="5890" outlineLevel="0" style="456" width="59.7109362722236"/>
    <col customWidth="true" max="5891" min="5891" outlineLevel="0" style="456" width="13.9999996616676"/>
    <col customWidth="true" max="5892" min="5892" outlineLevel="0" style="456" width="15.1406249709246"/>
    <col customWidth="true" max="6144" min="5893" outlineLevel="0" style="456" width="9.14062530925693"/>
    <col customWidth="true" max="6145" min="6145" outlineLevel="0" style="456" width="3.85546881277651"/>
    <col customWidth="true" max="6146" min="6146" outlineLevel="0" style="456" width="59.7109362722236"/>
    <col customWidth="true" max="6147" min="6147" outlineLevel="0" style="456" width="13.9999996616676"/>
    <col customWidth="true" max="6148" min="6148" outlineLevel="0" style="456" width="15.1406249709246"/>
    <col customWidth="true" max="6400" min="6149" outlineLevel="0" style="456" width="9.14062530925693"/>
    <col customWidth="true" max="6401" min="6401" outlineLevel="0" style="456" width="3.85546881277651"/>
    <col customWidth="true" max="6402" min="6402" outlineLevel="0" style="456" width="59.7109362722236"/>
    <col customWidth="true" max="6403" min="6403" outlineLevel="0" style="456" width="13.9999996616676"/>
    <col customWidth="true" max="6404" min="6404" outlineLevel="0" style="456" width="15.1406249709246"/>
    <col customWidth="true" max="6656" min="6405" outlineLevel="0" style="456" width="9.14062530925693"/>
    <col customWidth="true" max="6657" min="6657" outlineLevel="0" style="456" width="3.85546881277651"/>
    <col customWidth="true" max="6658" min="6658" outlineLevel="0" style="456" width="59.7109362722236"/>
    <col customWidth="true" max="6659" min="6659" outlineLevel="0" style="456" width="13.9999996616676"/>
    <col customWidth="true" max="6660" min="6660" outlineLevel="0" style="456" width="15.1406249709246"/>
    <col customWidth="true" max="6912" min="6661" outlineLevel="0" style="456" width="9.14062530925693"/>
    <col customWidth="true" max="6913" min="6913" outlineLevel="0" style="456" width="3.85546881277651"/>
    <col customWidth="true" max="6914" min="6914" outlineLevel="0" style="456" width="59.7109362722236"/>
    <col customWidth="true" max="6915" min="6915" outlineLevel="0" style="456" width="13.9999996616676"/>
    <col customWidth="true" max="6916" min="6916" outlineLevel="0" style="456" width="15.1406249709246"/>
    <col customWidth="true" max="7168" min="6917" outlineLevel="0" style="456" width="9.14062530925693"/>
    <col customWidth="true" max="7169" min="7169" outlineLevel="0" style="456" width="3.85546881277651"/>
    <col customWidth="true" max="7170" min="7170" outlineLevel="0" style="456" width="59.7109362722236"/>
    <col customWidth="true" max="7171" min="7171" outlineLevel="0" style="456" width="13.9999996616676"/>
    <col customWidth="true" max="7172" min="7172" outlineLevel="0" style="456" width="15.1406249709246"/>
    <col customWidth="true" max="7424" min="7173" outlineLevel="0" style="456" width="9.14062530925693"/>
    <col customWidth="true" max="7425" min="7425" outlineLevel="0" style="456" width="3.85546881277651"/>
    <col customWidth="true" max="7426" min="7426" outlineLevel="0" style="456" width="59.7109362722236"/>
    <col customWidth="true" max="7427" min="7427" outlineLevel="0" style="456" width="13.9999996616676"/>
    <col customWidth="true" max="7428" min="7428" outlineLevel="0" style="456" width="15.1406249709246"/>
    <col customWidth="true" max="7680" min="7429" outlineLevel="0" style="456" width="9.14062530925693"/>
    <col customWidth="true" max="7681" min="7681" outlineLevel="0" style="456" width="3.85546881277651"/>
    <col customWidth="true" max="7682" min="7682" outlineLevel="0" style="456" width="59.7109362722236"/>
    <col customWidth="true" max="7683" min="7683" outlineLevel="0" style="456" width="13.9999996616676"/>
    <col customWidth="true" max="7684" min="7684" outlineLevel="0" style="456" width="15.1406249709246"/>
    <col customWidth="true" max="7936" min="7685" outlineLevel="0" style="456" width="9.14062530925693"/>
    <col customWidth="true" max="7937" min="7937" outlineLevel="0" style="456" width="3.85546881277651"/>
    <col customWidth="true" max="7938" min="7938" outlineLevel="0" style="456" width="59.7109362722236"/>
    <col customWidth="true" max="7939" min="7939" outlineLevel="0" style="456" width="13.9999996616676"/>
    <col customWidth="true" max="7940" min="7940" outlineLevel="0" style="456" width="15.1406249709246"/>
    <col customWidth="true" max="8192" min="7941" outlineLevel="0" style="456" width="9.14062530925693"/>
    <col customWidth="true" max="8193" min="8193" outlineLevel="0" style="456" width="3.85546881277651"/>
    <col customWidth="true" max="8194" min="8194" outlineLevel="0" style="456" width="59.7109362722236"/>
    <col customWidth="true" max="8195" min="8195" outlineLevel="0" style="456" width="13.9999996616676"/>
    <col customWidth="true" max="8196" min="8196" outlineLevel="0" style="456" width="15.1406249709246"/>
    <col customWidth="true" max="8448" min="8197" outlineLevel="0" style="456" width="9.14062530925693"/>
    <col customWidth="true" max="8449" min="8449" outlineLevel="0" style="456" width="3.85546881277651"/>
    <col customWidth="true" max="8450" min="8450" outlineLevel="0" style="456" width="59.7109362722236"/>
    <col customWidth="true" max="8451" min="8451" outlineLevel="0" style="456" width="13.9999996616676"/>
    <col customWidth="true" max="8452" min="8452" outlineLevel="0" style="456" width="15.1406249709246"/>
    <col customWidth="true" max="8704" min="8453" outlineLevel="0" style="456" width="9.14062530925693"/>
    <col customWidth="true" max="8705" min="8705" outlineLevel="0" style="456" width="3.85546881277651"/>
    <col customWidth="true" max="8706" min="8706" outlineLevel="0" style="456" width="59.7109362722236"/>
    <col customWidth="true" max="8707" min="8707" outlineLevel="0" style="456" width="13.9999996616676"/>
    <col customWidth="true" max="8708" min="8708" outlineLevel="0" style="456" width="15.1406249709246"/>
    <col customWidth="true" max="8960" min="8709" outlineLevel="0" style="456" width="9.14062530925693"/>
    <col customWidth="true" max="8961" min="8961" outlineLevel="0" style="456" width="3.85546881277651"/>
    <col customWidth="true" max="8962" min="8962" outlineLevel="0" style="456" width="59.7109362722236"/>
    <col customWidth="true" max="8963" min="8963" outlineLevel="0" style="456" width="13.9999996616676"/>
    <col customWidth="true" max="8964" min="8964" outlineLevel="0" style="456" width="15.1406249709246"/>
    <col customWidth="true" max="9216" min="8965" outlineLevel="0" style="456" width="9.14062530925693"/>
    <col customWidth="true" max="9217" min="9217" outlineLevel="0" style="456" width="3.85546881277651"/>
    <col customWidth="true" max="9218" min="9218" outlineLevel="0" style="456" width="59.7109362722236"/>
    <col customWidth="true" max="9219" min="9219" outlineLevel="0" style="456" width="13.9999996616676"/>
    <col customWidth="true" max="9220" min="9220" outlineLevel="0" style="456" width="15.1406249709246"/>
    <col customWidth="true" max="9472" min="9221" outlineLevel="0" style="456" width="9.14062530925693"/>
    <col customWidth="true" max="9473" min="9473" outlineLevel="0" style="456" width="3.85546881277651"/>
    <col customWidth="true" max="9474" min="9474" outlineLevel="0" style="456" width="59.7109362722236"/>
    <col customWidth="true" max="9475" min="9475" outlineLevel="0" style="456" width="13.9999996616676"/>
    <col customWidth="true" max="9476" min="9476" outlineLevel="0" style="456" width="15.1406249709246"/>
    <col customWidth="true" max="9728" min="9477" outlineLevel="0" style="456" width="9.14062530925693"/>
    <col customWidth="true" max="9729" min="9729" outlineLevel="0" style="456" width="3.85546881277651"/>
    <col customWidth="true" max="9730" min="9730" outlineLevel="0" style="456" width="59.7109362722236"/>
    <col customWidth="true" max="9731" min="9731" outlineLevel="0" style="456" width="13.9999996616676"/>
    <col customWidth="true" max="9732" min="9732" outlineLevel="0" style="456" width="15.1406249709246"/>
    <col customWidth="true" max="9984" min="9733" outlineLevel="0" style="456" width="9.14062530925693"/>
    <col customWidth="true" max="9985" min="9985" outlineLevel="0" style="456" width="3.85546881277651"/>
    <col customWidth="true" max="9986" min="9986" outlineLevel="0" style="456" width="59.7109362722236"/>
    <col customWidth="true" max="9987" min="9987" outlineLevel="0" style="456" width="13.9999996616676"/>
    <col customWidth="true" max="9988" min="9988" outlineLevel="0" style="456" width="15.1406249709246"/>
    <col customWidth="true" max="10240" min="9989" outlineLevel="0" style="456" width="9.14062530925693"/>
    <col customWidth="true" max="10241" min="10241" outlineLevel="0" style="456" width="3.85546881277651"/>
    <col customWidth="true" max="10242" min="10242" outlineLevel="0" style="456" width="59.7109362722236"/>
    <col customWidth="true" max="10243" min="10243" outlineLevel="0" style="456" width="13.9999996616676"/>
    <col customWidth="true" max="10244" min="10244" outlineLevel="0" style="456" width="15.1406249709246"/>
    <col customWidth="true" max="10496" min="10245" outlineLevel="0" style="456" width="9.14062530925693"/>
    <col customWidth="true" max="10497" min="10497" outlineLevel="0" style="456" width="3.85546881277651"/>
    <col customWidth="true" max="10498" min="10498" outlineLevel="0" style="456" width="59.7109362722236"/>
    <col customWidth="true" max="10499" min="10499" outlineLevel="0" style="456" width="13.9999996616676"/>
    <col customWidth="true" max="10500" min="10500" outlineLevel="0" style="456" width="15.1406249709246"/>
    <col customWidth="true" max="10752" min="10501" outlineLevel="0" style="456" width="9.14062530925693"/>
    <col customWidth="true" max="10753" min="10753" outlineLevel="0" style="456" width="3.85546881277651"/>
    <col customWidth="true" max="10754" min="10754" outlineLevel="0" style="456" width="59.7109362722236"/>
    <col customWidth="true" max="10755" min="10755" outlineLevel="0" style="456" width="13.9999996616676"/>
    <col customWidth="true" max="10756" min="10756" outlineLevel="0" style="456" width="15.1406249709246"/>
    <col customWidth="true" max="11008" min="10757" outlineLevel="0" style="456" width="9.14062530925693"/>
    <col customWidth="true" max="11009" min="11009" outlineLevel="0" style="456" width="3.85546881277651"/>
    <col customWidth="true" max="11010" min="11010" outlineLevel="0" style="456" width="59.7109362722236"/>
    <col customWidth="true" max="11011" min="11011" outlineLevel="0" style="456" width="13.9999996616676"/>
    <col customWidth="true" max="11012" min="11012" outlineLevel="0" style="456" width="15.1406249709246"/>
    <col customWidth="true" max="11264" min="11013" outlineLevel="0" style="456" width="9.14062530925693"/>
    <col customWidth="true" max="11265" min="11265" outlineLevel="0" style="456" width="3.85546881277651"/>
    <col customWidth="true" max="11266" min="11266" outlineLevel="0" style="456" width="59.7109362722236"/>
    <col customWidth="true" max="11267" min="11267" outlineLevel="0" style="456" width="13.9999996616676"/>
    <col customWidth="true" max="11268" min="11268" outlineLevel="0" style="456" width="15.1406249709246"/>
    <col customWidth="true" max="11520" min="11269" outlineLevel="0" style="456" width="9.14062530925693"/>
    <col customWidth="true" max="11521" min="11521" outlineLevel="0" style="456" width="3.85546881277651"/>
    <col customWidth="true" max="11522" min="11522" outlineLevel="0" style="456" width="59.7109362722236"/>
    <col customWidth="true" max="11523" min="11523" outlineLevel="0" style="456" width="13.9999996616676"/>
    <col customWidth="true" max="11524" min="11524" outlineLevel="0" style="456" width="15.1406249709246"/>
    <col customWidth="true" max="11776" min="11525" outlineLevel="0" style="456" width="9.14062530925693"/>
    <col customWidth="true" max="11777" min="11777" outlineLevel="0" style="456" width="3.85546881277651"/>
    <col customWidth="true" max="11778" min="11778" outlineLevel="0" style="456" width="59.7109362722236"/>
    <col customWidth="true" max="11779" min="11779" outlineLevel="0" style="456" width="13.9999996616676"/>
    <col customWidth="true" max="11780" min="11780" outlineLevel="0" style="456" width="15.1406249709246"/>
    <col customWidth="true" max="12032" min="11781" outlineLevel="0" style="456" width="9.14062530925693"/>
    <col customWidth="true" max="12033" min="12033" outlineLevel="0" style="456" width="3.85546881277651"/>
    <col customWidth="true" max="12034" min="12034" outlineLevel="0" style="456" width="59.7109362722236"/>
    <col customWidth="true" max="12035" min="12035" outlineLevel="0" style="456" width="13.9999996616676"/>
    <col customWidth="true" max="12036" min="12036" outlineLevel="0" style="456" width="15.1406249709246"/>
    <col customWidth="true" max="12288" min="12037" outlineLevel="0" style="456" width="9.14062530925693"/>
    <col customWidth="true" max="12289" min="12289" outlineLevel="0" style="456" width="3.85546881277651"/>
    <col customWidth="true" max="12290" min="12290" outlineLevel="0" style="456" width="59.7109362722236"/>
    <col customWidth="true" max="12291" min="12291" outlineLevel="0" style="456" width="13.9999996616676"/>
    <col customWidth="true" max="12292" min="12292" outlineLevel="0" style="456" width="15.1406249709246"/>
    <col customWidth="true" max="12544" min="12293" outlineLevel="0" style="456" width="9.14062530925693"/>
    <col customWidth="true" max="12545" min="12545" outlineLevel="0" style="456" width="3.85546881277651"/>
    <col customWidth="true" max="12546" min="12546" outlineLevel="0" style="456" width="59.7109362722236"/>
    <col customWidth="true" max="12547" min="12547" outlineLevel="0" style="456" width="13.9999996616676"/>
    <col customWidth="true" max="12548" min="12548" outlineLevel="0" style="456" width="15.1406249709246"/>
    <col customWidth="true" max="12800" min="12549" outlineLevel="0" style="456" width="9.14062530925693"/>
    <col customWidth="true" max="12801" min="12801" outlineLevel="0" style="456" width="3.85546881277651"/>
    <col customWidth="true" max="12802" min="12802" outlineLevel="0" style="456" width="59.7109362722236"/>
    <col customWidth="true" max="12803" min="12803" outlineLevel="0" style="456" width="13.9999996616676"/>
    <col customWidth="true" max="12804" min="12804" outlineLevel="0" style="456" width="15.1406249709246"/>
    <col customWidth="true" max="13056" min="12805" outlineLevel="0" style="456" width="9.14062530925693"/>
    <col customWidth="true" max="13057" min="13057" outlineLevel="0" style="456" width="3.85546881277651"/>
    <col customWidth="true" max="13058" min="13058" outlineLevel="0" style="456" width="59.7109362722236"/>
    <col customWidth="true" max="13059" min="13059" outlineLevel="0" style="456" width="13.9999996616676"/>
    <col customWidth="true" max="13060" min="13060" outlineLevel="0" style="456" width="15.1406249709246"/>
    <col customWidth="true" max="13312" min="13061" outlineLevel="0" style="456" width="9.14062530925693"/>
    <col customWidth="true" max="13313" min="13313" outlineLevel="0" style="456" width="3.85546881277651"/>
    <col customWidth="true" max="13314" min="13314" outlineLevel="0" style="456" width="59.7109362722236"/>
    <col customWidth="true" max="13315" min="13315" outlineLevel="0" style="456" width="13.9999996616676"/>
    <col customWidth="true" max="13316" min="13316" outlineLevel="0" style="456" width="15.1406249709246"/>
    <col customWidth="true" max="13568" min="13317" outlineLevel="0" style="456" width="9.14062530925693"/>
    <col customWidth="true" max="13569" min="13569" outlineLevel="0" style="456" width="3.85546881277651"/>
    <col customWidth="true" max="13570" min="13570" outlineLevel="0" style="456" width="59.7109362722236"/>
    <col customWidth="true" max="13571" min="13571" outlineLevel="0" style="456" width="13.9999996616676"/>
    <col customWidth="true" max="13572" min="13572" outlineLevel="0" style="456" width="15.1406249709246"/>
    <col customWidth="true" max="13824" min="13573" outlineLevel="0" style="456" width="9.14062530925693"/>
    <col customWidth="true" max="13825" min="13825" outlineLevel="0" style="456" width="3.85546881277651"/>
    <col customWidth="true" max="13826" min="13826" outlineLevel="0" style="456" width="59.7109362722236"/>
    <col customWidth="true" max="13827" min="13827" outlineLevel="0" style="456" width="13.9999996616676"/>
    <col customWidth="true" max="13828" min="13828" outlineLevel="0" style="456" width="15.1406249709246"/>
    <col customWidth="true" max="14080" min="13829" outlineLevel="0" style="456" width="9.14062530925693"/>
    <col customWidth="true" max="14081" min="14081" outlineLevel="0" style="456" width="3.85546881277651"/>
    <col customWidth="true" max="14082" min="14082" outlineLevel="0" style="456" width="59.7109362722236"/>
    <col customWidth="true" max="14083" min="14083" outlineLevel="0" style="456" width="13.9999996616676"/>
    <col customWidth="true" max="14084" min="14084" outlineLevel="0" style="456" width="15.1406249709246"/>
    <col customWidth="true" max="14336" min="14085" outlineLevel="0" style="456" width="9.14062530925693"/>
    <col customWidth="true" max="14337" min="14337" outlineLevel="0" style="456" width="3.85546881277651"/>
    <col customWidth="true" max="14338" min="14338" outlineLevel="0" style="456" width="59.7109362722236"/>
    <col customWidth="true" max="14339" min="14339" outlineLevel="0" style="456" width="13.9999996616676"/>
    <col customWidth="true" max="14340" min="14340" outlineLevel="0" style="456" width="15.1406249709246"/>
    <col customWidth="true" max="14592" min="14341" outlineLevel="0" style="456" width="9.14062530925693"/>
    <col customWidth="true" max="14593" min="14593" outlineLevel="0" style="456" width="3.85546881277651"/>
    <col customWidth="true" max="14594" min="14594" outlineLevel="0" style="456" width="59.7109362722236"/>
    <col customWidth="true" max="14595" min="14595" outlineLevel="0" style="456" width="13.9999996616676"/>
    <col customWidth="true" max="14596" min="14596" outlineLevel="0" style="456" width="15.1406249709246"/>
    <col customWidth="true" max="14848" min="14597" outlineLevel="0" style="456" width="9.14062530925693"/>
    <col customWidth="true" max="14849" min="14849" outlineLevel="0" style="456" width="3.85546881277651"/>
    <col customWidth="true" max="14850" min="14850" outlineLevel="0" style="456" width="59.7109362722236"/>
    <col customWidth="true" max="14851" min="14851" outlineLevel="0" style="456" width="13.9999996616676"/>
    <col customWidth="true" max="14852" min="14852" outlineLevel="0" style="456" width="15.1406249709246"/>
    <col customWidth="true" max="15104" min="14853" outlineLevel="0" style="456" width="9.14062530925693"/>
    <col customWidth="true" max="15105" min="15105" outlineLevel="0" style="456" width="3.85546881277651"/>
    <col customWidth="true" max="15106" min="15106" outlineLevel="0" style="456" width="59.7109362722236"/>
    <col customWidth="true" max="15107" min="15107" outlineLevel="0" style="456" width="13.9999996616676"/>
    <col customWidth="true" max="15108" min="15108" outlineLevel="0" style="456" width="15.1406249709246"/>
    <col customWidth="true" max="15360" min="15109" outlineLevel="0" style="456" width="9.14062530925693"/>
    <col customWidth="true" max="15361" min="15361" outlineLevel="0" style="456" width="3.85546881277651"/>
    <col customWidth="true" max="15362" min="15362" outlineLevel="0" style="456" width="59.7109362722236"/>
    <col customWidth="true" max="15363" min="15363" outlineLevel="0" style="456" width="13.9999996616676"/>
    <col customWidth="true" max="15364" min="15364" outlineLevel="0" style="456" width="15.1406249709246"/>
    <col customWidth="true" max="15616" min="15365" outlineLevel="0" style="456" width="9.14062530925693"/>
    <col customWidth="true" max="15617" min="15617" outlineLevel="0" style="456" width="3.85546881277651"/>
    <col customWidth="true" max="15618" min="15618" outlineLevel="0" style="456" width="59.7109362722236"/>
    <col customWidth="true" max="15619" min="15619" outlineLevel="0" style="456" width="13.9999996616676"/>
    <col customWidth="true" max="15620" min="15620" outlineLevel="0" style="456" width="15.1406249709246"/>
    <col customWidth="true" max="15872" min="15621" outlineLevel="0" style="456" width="9.14062530925693"/>
    <col customWidth="true" max="15873" min="15873" outlineLevel="0" style="456" width="3.85546881277651"/>
    <col customWidth="true" max="15874" min="15874" outlineLevel="0" style="456" width="59.7109362722236"/>
    <col customWidth="true" max="15875" min="15875" outlineLevel="0" style="456" width="13.9999996616676"/>
    <col customWidth="true" max="15876" min="15876" outlineLevel="0" style="456" width="15.1406249709246"/>
    <col customWidth="true" max="16128" min="15877" outlineLevel="0" style="456" width="9.14062530925693"/>
    <col customWidth="true" max="16129" min="16129" outlineLevel="0" style="456" width="3.85546881277651"/>
    <col customWidth="true" max="16130" min="16130" outlineLevel="0" style="456" width="59.7109362722236"/>
    <col customWidth="true" max="16131" min="16131" outlineLevel="0" style="456" width="13.9999996616676"/>
    <col customWidth="true" max="16132" min="16132" outlineLevel="0" style="456" width="15.1406249709246"/>
    <col customWidth="true" max="16384" min="16133" outlineLevel="0" style="456" width="9.14062530925693"/>
  </cols>
  <sheetData>
    <row hidden="true" ht="12.75" outlineLevel="0" r="1">
      <c r="B1" s="456" t="n"/>
    </row>
    <row ht="15" outlineLevel="0" r="2">
      <c r="B2" s="457" t="s">
        <v>553</v>
      </c>
      <c r="C2" s="457" t="s"/>
      <c r="D2" s="457" t="s"/>
    </row>
    <row ht="15" outlineLevel="0" r="3">
      <c r="B3" s="457" t="s">
        <v>24</v>
      </c>
      <c r="C3" s="457" t="s"/>
      <c r="D3" s="457" t="s"/>
    </row>
    <row ht="15" outlineLevel="0" r="4">
      <c r="B4" s="457" t="s">
        <v>2</v>
      </c>
      <c r="C4" s="457" t="s"/>
      <c r="D4" s="457" t="s"/>
    </row>
    <row customHeight="true" ht="15.75" outlineLevel="0" r="5">
      <c r="B5" s="458" t="s">
        <v>414</v>
      </c>
      <c r="C5" s="458" t="s"/>
      <c r="D5" s="458" t="s"/>
      <c r="E5" s="459" t="n"/>
      <c r="F5" s="459" t="n"/>
    </row>
    <row customHeight="true" ht="17.25" outlineLevel="0" r="6">
      <c r="B6" s="458" t="s">
        <v>45</v>
      </c>
      <c r="C6" s="458" t="s"/>
      <c r="D6" s="458" t="s"/>
      <c r="E6" s="459" t="n"/>
      <c r="F6" s="459" t="n"/>
    </row>
    <row customHeight="true" ht="18" outlineLevel="0" r="7">
      <c r="B7" s="458" t="s">
        <v>250</v>
      </c>
      <c r="C7" s="458" t="s"/>
      <c r="D7" s="458" t="s"/>
      <c r="E7" s="459" t="n"/>
      <c r="F7" s="459" t="n"/>
    </row>
    <row customHeight="true" ht="24.7499847412109" outlineLevel="0" r="8">
      <c r="B8" s="460" t="n"/>
      <c r="C8" s="461" t="n"/>
      <c r="E8" s="459" t="n"/>
      <c r="F8" s="459" t="n"/>
    </row>
    <row customHeight="true" ht="24.7499847412109" outlineLevel="0" r="9">
      <c r="B9" s="460" t="n"/>
      <c r="C9" s="461" t="n"/>
      <c r="E9" s="459" t="n"/>
      <c r="F9" s="459" t="n"/>
    </row>
    <row customHeight="true" ht="24.7499847412109" outlineLevel="0" r="10">
      <c r="B10" s="460" t="n"/>
      <c r="C10" s="461" t="n"/>
      <c r="E10" s="459" t="n"/>
      <c r="F10" s="459" t="n"/>
    </row>
    <row customHeight="true" ht="59.25" outlineLevel="0" r="11">
      <c r="B11" s="462" t="s">
        <v>554</v>
      </c>
      <c r="C11" s="462" t="s"/>
      <c r="D11" s="462" t="s"/>
      <c r="E11" s="459" t="n"/>
      <c r="F11" s="459" t="n"/>
    </row>
    <row customHeight="true" ht="15.75" outlineLevel="0" r="12">
      <c r="B12" s="460" t="n"/>
      <c r="C12" s="460" t="n"/>
      <c r="D12" s="463" t="s">
        <v>544</v>
      </c>
      <c r="E12" s="464" t="n"/>
      <c r="F12" s="464" t="n"/>
    </row>
    <row customHeight="true" ht="27.2000007629395" outlineLevel="0" r="13">
      <c r="B13" s="465" t="s">
        <v>29</v>
      </c>
      <c r="C13" s="465" t="s">
        <v>103</v>
      </c>
      <c r="D13" s="465" t="s">
        <v>104</v>
      </c>
      <c r="E13" s="459" t="n"/>
      <c r="F13" s="459" t="n"/>
    </row>
    <row customHeight="true" ht="54.75" outlineLevel="0" r="14">
      <c r="B14" s="466" t="s">
        <v>546</v>
      </c>
      <c r="C14" s="474" t="n"/>
      <c r="D14" s="475" t="n"/>
      <c r="E14" s="459" t="n"/>
      <c r="F14" s="459" t="n"/>
    </row>
    <row customHeight="true" ht="14.25" outlineLevel="0" r="15">
      <c r="B15" s="58" t="s">
        <v>547</v>
      </c>
      <c r="C15" s="474" t="n"/>
      <c r="D15" s="475" t="n"/>
      <c r="E15" s="459" t="n"/>
      <c r="F15" s="459" t="n"/>
    </row>
    <row ht="47.25" outlineLevel="0" r="16">
      <c r="B16" s="468" t="s">
        <v>548</v>
      </c>
      <c r="C16" s="476" t="n"/>
      <c r="D16" s="477" t="n"/>
      <c r="E16" s="459" t="n"/>
      <c r="F16" s="459" t="n"/>
    </row>
    <row ht="15.75" outlineLevel="0" r="17">
      <c r="B17" s="478" t="s">
        <v>547</v>
      </c>
      <c r="C17" s="476" t="n"/>
      <c r="D17" s="477" t="n"/>
      <c r="E17" s="459" t="n"/>
      <c r="F17" s="459" t="n"/>
    </row>
    <row customHeight="true" ht="56.25" outlineLevel="0" r="18">
      <c r="B18" s="472" t="s">
        <v>550</v>
      </c>
      <c r="C18" s="479" t="n">
        <f aca="false" ca="false" dt2D="false" dtr="false" t="normal">'приложение 9'!E61</f>
        <v>1991000</v>
      </c>
      <c r="D18" s="471" t="n">
        <f aca="false" ca="false" dt2D="false" dtr="false" t="normal">'приложение 9'!F62</f>
        <v>2109000</v>
      </c>
      <c r="E18" s="459" t="n"/>
      <c r="F18" s="459" t="n"/>
    </row>
    <row customHeight="true" hidden="true" ht="26.25" outlineLevel="0" r="19">
      <c r="B19" s="472" t="s">
        <v>555</v>
      </c>
      <c r="C19" s="479" t="n"/>
      <c r="D19" s="471" t="n"/>
      <c r="E19" s="459" t="n"/>
      <c r="F19" s="459" t="n"/>
    </row>
    <row customHeight="true" hidden="true" ht="31.5" outlineLevel="0" r="20">
      <c r="B20" s="58" t="s">
        <v>551</v>
      </c>
      <c r="C20" s="480" t="n"/>
      <c r="D20" s="473" t="n"/>
      <c r="E20" s="459" t="n"/>
      <c r="F20" s="459" t="n"/>
    </row>
    <row customHeight="true" hidden="true" ht="74.25" outlineLevel="0" r="21">
      <c r="B21" s="481" t="s">
        <v>556</v>
      </c>
      <c r="C21" s="482" t="n"/>
      <c r="D21" s="483" t="n"/>
      <c r="E21" s="459" t="n"/>
      <c r="F21" s="459" t="n"/>
    </row>
    <row hidden="true" ht="15.75" outlineLevel="0" r="22">
      <c r="B22" s="481" t="s">
        <v>547</v>
      </c>
      <c r="C22" s="482" t="n"/>
      <c r="D22" s="483" t="n"/>
      <c r="E22" s="459" t="n"/>
      <c r="F22" s="459" t="n"/>
    </row>
    <row customHeight="true" hidden="true" ht="24" outlineLevel="0" r="23">
      <c r="B23" s="484" t="s">
        <v>557</v>
      </c>
      <c r="C23" s="485" t="n"/>
      <c r="D23" s="486" t="n"/>
      <c r="E23" s="459" t="n"/>
      <c r="F23" s="459" t="n"/>
    </row>
    <row customHeight="true" hidden="true" ht="14.25" outlineLevel="0" r="24">
      <c r="B24" s="484" t="s">
        <v>547</v>
      </c>
      <c r="C24" s="485" t="n"/>
      <c r="D24" s="486" t="n"/>
      <c r="E24" s="459" t="n"/>
      <c r="F24" s="459" t="n"/>
    </row>
    <row hidden="true" ht="94.5" outlineLevel="0" r="25">
      <c r="B25" s="472" t="s">
        <v>552</v>
      </c>
      <c r="C25" s="479" t="n"/>
      <c r="D25" s="471" t="n"/>
      <c r="E25" s="459" t="n"/>
      <c r="F25" s="459" t="n"/>
    </row>
    <row customHeight="true" ht="25.5" outlineLevel="0" r="26">
      <c r="B26" s="466" t="s">
        <v>156</v>
      </c>
      <c r="C26" s="467" t="n">
        <f aca="false" ca="false" dt2D="false" dtr="false" t="normal">C18</f>
        <v>1991000</v>
      </c>
      <c r="D26" s="467" t="n">
        <f aca="false" ca="false" dt2D="false" dtr="false" t="normal">D18</f>
        <v>2109000</v>
      </c>
      <c r="E26" s="459" t="n"/>
      <c r="F26" s="459" t="n"/>
    </row>
    <row customHeight="true" ht="15" outlineLevel="0" r="27">
      <c r="E27" s="459" t="n"/>
      <c r="F27" s="459" t="n"/>
    </row>
    <row outlineLevel="0" r="28">
      <c r="E28" s="459" t="n"/>
      <c r="F28" s="459" t="n"/>
    </row>
    <row outlineLevel="0" r="29">
      <c r="E29" s="459" t="n"/>
      <c r="F29" s="459" t="n"/>
    </row>
    <row outlineLevel="0" r="30">
      <c r="E30" s="459" t="n"/>
      <c r="F30" s="459" t="n"/>
    </row>
    <row customHeight="true" ht="43.3499984741211" outlineLevel="0" r="31">
      <c r="E31" s="459" t="n"/>
      <c r="F31" s="459" t="n"/>
    </row>
    <row customHeight="true" ht="130.149993896484" outlineLevel="0" r="32">
      <c r="E32" s="459" t="n"/>
      <c r="F32" s="459" t="n"/>
    </row>
    <row customHeight="true" ht="14.4499998092651" outlineLevel="0" r="33">
      <c r="E33" s="459" t="n"/>
      <c r="F33" s="459" t="n"/>
    </row>
    <row customHeight="true" ht="14.4499998092651" outlineLevel="0" r="34">
      <c r="E34" s="459" t="n"/>
      <c r="F34" s="459" t="n"/>
    </row>
  </sheetData>
  <mergeCells count="7">
    <mergeCell ref="B7:D7"/>
    <mergeCell ref="B2:D2"/>
    <mergeCell ref="B3:D3"/>
    <mergeCell ref="B4:D4"/>
    <mergeCell ref="B5:D5"/>
    <mergeCell ref="B6:D6"/>
    <mergeCell ref="B11:D11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M74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56" width="3.85546881277651"/>
    <col customWidth="true" max="2" min="2" outlineLevel="0" style="456" width="39.140626324254"/>
    <col customWidth="true" max="4" min="3" outlineLevel="0" style="456" width="15.7109369488883"/>
    <col customWidth="true" max="5" min="5" outlineLevel="0" style="456" width="16.5703119779637"/>
    <col customWidth="true" max="257" min="6" outlineLevel="0" style="456" width="9.14062530925693"/>
    <col customWidth="true" max="258" min="258" outlineLevel="0" style="456" width="3.85546881277651"/>
    <col customWidth="true" max="259" min="259" outlineLevel="0" style="456" width="61.7109352572265"/>
    <col customWidth="true" max="260" min="260" outlineLevel="0" style="456" width="15.7109369488883"/>
    <col customWidth="true" max="261" min="261" outlineLevel="0" style="456" width="16.5703119779637"/>
    <col customWidth="true" max="513" min="262" outlineLevel="0" style="456" width="9.14062530925693"/>
    <col customWidth="true" max="514" min="514" outlineLevel="0" style="456" width="3.85546881277651"/>
    <col customWidth="true" max="515" min="515" outlineLevel="0" style="456" width="61.7109352572265"/>
    <col customWidth="true" max="516" min="516" outlineLevel="0" style="456" width="15.7109369488883"/>
    <col customWidth="true" max="517" min="517" outlineLevel="0" style="456" width="16.5703119779637"/>
    <col customWidth="true" max="769" min="518" outlineLevel="0" style="456" width="9.14062530925693"/>
    <col customWidth="true" max="770" min="770" outlineLevel="0" style="456" width="3.85546881277651"/>
    <col customWidth="true" max="771" min="771" outlineLevel="0" style="456" width="61.7109352572265"/>
    <col customWidth="true" max="772" min="772" outlineLevel="0" style="456" width="15.7109369488883"/>
    <col customWidth="true" max="773" min="773" outlineLevel="0" style="456" width="16.5703119779637"/>
    <col customWidth="true" max="1025" min="774" outlineLevel="0" style="456" width="9.14062530925693"/>
    <col customWidth="true" max="1026" min="1026" outlineLevel="0" style="456" width="3.85546881277651"/>
    <col customWidth="true" max="1027" min="1027" outlineLevel="0" style="456" width="61.7109352572265"/>
    <col customWidth="true" max="1028" min="1028" outlineLevel="0" style="456" width="15.7109369488883"/>
    <col customWidth="true" max="1029" min="1029" outlineLevel="0" style="456" width="16.5703119779637"/>
    <col customWidth="true" max="1281" min="1030" outlineLevel="0" style="456" width="9.14062530925693"/>
    <col customWidth="true" max="1282" min="1282" outlineLevel="0" style="456" width="3.85546881277651"/>
    <col customWidth="true" max="1283" min="1283" outlineLevel="0" style="456" width="61.7109352572265"/>
    <col customWidth="true" max="1284" min="1284" outlineLevel="0" style="456" width="15.7109369488883"/>
    <col customWidth="true" max="1285" min="1285" outlineLevel="0" style="456" width="16.5703119779637"/>
    <col customWidth="true" max="1537" min="1286" outlineLevel="0" style="456" width="9.14062530925693"/>
    <col customWidth="true" max="1538" min="1538" outlineLevel="0" style="456" width="3.85546881277651"/>
    <col customWidth="true" max="1539" min="1539" outlineLevel="0" style="456" width="61.7109352572265"/>
    <col customWidth="true" max="1540" min="1540" outlineLevel="0" style="456" width="15.7109369488883"/>
    <col customWidth="true" max="1541" min="1541" outlineLevel="0" style="456" width="16.5703119779637"/>
    <col customWidth="true" max="1793" min="1542" outlineLevel="0" style="456" width="9.14062530925693"/>
    <col customWidth="true" max="1794" min="1794" outlineLevel="0" style="456" width="3.85546881277651"/>
    <col customWidth="true" max="1795" min="1795" outlineLevel="0" style="456" width="61.7109352572265"/>
    <col customWidth="true" max="1796" min="1796" outlineLevel="0" style="456" width="15.7109369488883"/>
    <col customWidth="true" max="1797" min="1797" outlineLevel="0" style="456" width="16.5703119779637"/>
    <col customWidth="true" max="2049" min="1798" outlineLevel="0" style="456" width="9.14062530925693"/>
    <col customWidth="true" max="2050" min="2050" outlineLevel="0" style="456" width="3.85546881277651"/>
    <col customWidth="true" max="2051" min="2051" outlineLevel="0" style="456" width="61.7109352572265"/>
    <col customWidth="true" max="2052" min="2052" outlineLevel="0" style="456" width="15.7109369488883"/>
    <col customWidth="true" max="2053" min="2053" outlineLevel="0" style="456" width="16.5703119779637"/>
    <col customWidth="true" max="2305" min="2054" outlineLevel="0" style="456" width="9.14062530925693"/>
    <col customWidth="true" max="2306" min="2306" outlineLevel="0" style="456" width="3.85546881277651"/>
    <col customWidth="true" max="2307" min="2307" outlineLevel="0" style="456" width="61.7109352572265"/>
    <col customWidth="true" max="2308" min="2308" outlineLevel="0" style="456" width="15.7109369488883"/>
    <col customWidth="true" max="2309" min="2309" outlineLevel="0" style="456" width="16.5703119779637"/>
    <col customWidth="true" max="2561" min="2310" outlineLevel="0" style="456" width="9.14062530925693"/>
    <col customWidth="true" max="2562" min="2562" outlineLevel="0" style="456" width="3.85546881277651"/>
    <col customWidth="true" max="2563" min="2563" outlineLevel="0" style="456" width="61.7109352572265"/>
    <col customWidth="true" max="2564" min="2564" outlineLevel="0" style="456" width="15.7109369488883"/>
    <col customWidth="true" max="2565" min="2565" outlineLevel="0" style="456" width="16.5703119779637"/>
    <col customWidth="true" max="2817" min="2566" outlineLevel="0" style="456" width="9.14062530925693"/>
    <col customWidth="true" max="2818" min="2818" outlineLevel="0" style="456" width="3.85546881277651"/>
    <col customWidth="true" max="2819" min="2819" outlineLevel="0" style="456" width="61.7109352572265"/>
    <col customWidth="true" max="2820" min="2820" outlineLevel="0" style="456" width="15.7109369488883"/>
    <col customWidth="true" max="2821" min="2821" outlineLevel="0" style="456" width="16.5703119779637"/>
    <col customWidth="true" max="3073" min="2822" outlineLevel="0" style="456" width="9.14062530925693"/>
    <col customWidth="true" max="3074" min="3074" outlineLevel="0" style="456" width="3.85546881277651"/>
    <col customWidth="true" max="3075" min="3075" outlineLevel="0" style="456" width="61.7109352572265"/>
    <col customWidth="true" max="3076" min="3076" outlineLevel="0" style="456" width="15.7109369488883"/>
    <col customWidth="true" max="3077" min="3077" outlineLevel="0" style="456" width="16.5703119779637"/>
    <col customWidth="true" max="3329" min="3078" outlineLevel="0" style="456" width="9.14062530925693"/>
    <col customWidth="true" max="3330" min="3330" outlineLevel="0" style="456" width="3.85546881277651"/>
    <col customWidth="true" max="3331" min="3331" outlineLevel="0" style="456" width="61.7109352572265"/>
    <col customWidth="true" max="3332" min="3332" outlineLevel="0" style="456" width="15.7109369488883"/>
    <col customWidth="true" max="3333" min="3333" outlineLevel="0" style="456" width="16.5703119779637"/>
    <col customWidth="true" max="3585" min="3334" outlineLevel="0" style="456" width="9.14062530925693"/>
    <col customWidth="true" max="3586" min="3586" outlineLevel="0" style="456" width="3.85546881277651"/>
    <col customWidth="true" max="3587" min="3587" outlineLevel="0" style="456" width="61.7109352572265"/>
    <col customWidth="true" max="3588" min="3588" outlineLevel="0" style="456" width="15.7109369488883"/>
    <col customWidth="true" max="3589" min="3589" outlineLevel="0" style="456" width="16.5703119779637"/>
    <col customWidth="true" max="3841" min="3590" outlineLevel="0" style="456" width="9.14062530925693"/>
    <col customWidth="true" max="3842" min="3842" outlineLevel="0" style="456" width="3.85546881277651"/>
    <col customWidth="true" max="3843" min="3843" outlineLevel="0" style="456" width="61.7109352572265"/>
    <col customWidth="true" max="3844" min="3844" outlineLevel="0" style="456" width="15.7109369488883"/>
    <col customWidth="true" max="3845" min="3845" outlineLevel="0" style="456" width="16.5703119779637"/>
    <col customWidth="true" max="4097" min="3846" outlineLevel="0" style="456" width="9.14062530925693"/>
    <col customWidth="true" max="4098" min="4098" outlineLevel="0" style="456" width="3.85546881277651"/>
    <col customWidth="true" max="4099" min="4099" outlineLevel="0" style="456" width="61.7109352572265"/>
    <col customWidth="true" max="4100" min="4100" outlineLevel="0" style="456" width="15.7109369488883"/>
    <col customWidth="true" max="4101" min="4101" outlineLevel="0" style="456" width="16.5703119779637"/>
    <col customWidth="true" max="4353" min="4102" outlineLevel="0" style="456" width="9.14062530925693"/>
    <col customWidth="true" max="4354" min="4354" outlineLevel="0" style="456" width="3.85546881277651"/>
    <col customWidth="true" max="4355" min="4355" outlineLevel="0" style="456" width="61.7109352572265"/>
    <col customWidth="true" max="4356" min="4356" outlineLevel="0" style="456" width="15.7109369488883"/>
    <col customWidth="true" max="4357" min="4357" outlineLevel="0" style="456" width="16.5703119779637"/>
    <col customWidth="true" max="4609" min="4358" outlineLevel="0" style="456" width="9.14062530925693"/>
    <col customWidth="true" max="4610" min="4610" outlineLevel="0" style="456" width="3.85546881277651"/>
    <col customWidth="true" max="4611" min="4611" outlineLevel="0" style="456" width="61.7109352572265"/>
    <col customWidth="true" max="4612" min="4612" outlineLevel="0" style="456" width="15.7109369488883"/>
    <col customWidth="true" max="4613" min="4613" outlineLevel="0" style="456" width="16.5703119779637"/>
    <col customWidth="true" max="4865" min="4614" outlineLevel="0" style="456" width="9.14062530925693"/>
    <col customWidth="true" max="4866" min="4866" outlineLevel="0" style="456" width="3.85546881277651"/>
    <col customWidth="true" max="4867" min="4867" outlineLevel="0" style="456" width="61.7109352572265"/>
    <col customWidth="true" max="4868" min="4868" outlineLevel="0" style="456" width="15.7109369488883"/>
    <col customWidth="true" max="4869" min="4869" outlineLevel="0" style="456" width="16.5703119779637"/>
    <col customWidth="true" max="5121" min="4870" outlineLevel="0" style="456" width="9.14062530925693"/>
    <col customWidth="true" max="5122" min="5122" outlineLevel="0" style="456" width="3.85546881277651"/>
    <col customWidth="true" max="5123" min="5123" outlineLevel="0" style="456" width="61.7109352572265"/>
    <col customWidth="true" max="5124" min="5124" outlineLevel="0" style="456" width="15.7109369488883"/>
    <col customWidth="true" max="5125" min="5125" outlineLevel="0" style="456" width="16.5703119779637"/>
    <col customWidth="true" max="5377" min="5126" outlineLevel="0" style="456" width="9.14062530925693"/>
    <col customWidth="true" max="5378" min="5378" outlineLevel="0" style="456" width="3.85546881277651"/>
    <col customWidth="true" max="5379" min="5379" outlineLevel="0" style="456" width="61.7109352572265"/>
    <col customWidth="true" max="5380" min="5380" outlineLevel="0" style="456" width="15.7109369488883"/>
    <col customWidth="true" max="5381" min="5381" outlineLevel="0" style="456" width="16.5703119779637"/>
    <col customWidth="true" max="5633" min="5382" outlineLevel="0" style="456" width="9.14062530925693"/>
    <col customWidth="true" max="5634" min="5634" outlineLevel="0" style="456" width="3.85546881277651"/>
    <col customWidth="true" max="5635" min="5635" outlineLevel="0" style="456" width="61.7109352572265"/>
    <col customWidth="true" max="5636" min="5636" outlineLevel="0" style="456" width="15.7109369488883"/>
    <col customWidth="true" max="5637" min="5637" outlineLevel="0" style="456" width="16.5703119779637"/>
    <col customWidth="true" max="5889" min="5638" outlineLevel="0" style="456" width="9.14062530925693"/>
    <col customWidth="true" max="5890" min="5890" outlineLevel="0" style="456" width="3.85546881277651"/>
    <col customWidth="true" max="5891" min="5891" outlineLevel="0" style="456" width="61.7109352572265"/>
    <col customWidth="true" max="5892" min="5892" outlineLevel="0" style="456" width="15.7109369488883"/>
    <col customWidth="true" max="5893" min="5893" outlineLevel="0" style="456" width="16.5703119779637"/>
    <col customWidth="true" max="6145" min="5894" outlineLevel="0" style="456" width="9.14062530925693"/>
    <col customWidth="true" max="6146" min="6146" outlineLevel="0" style="456" width="3.85546881277651"/>
    <col customWidth="true" max="6147" min="6147" outlineLevel="0" style="456" width="61.7109352572265"/>
    <col customWidth="true" max="6148" min="6148" outlineLevel="0" style="456" width="15.7109369488883"/>
    <col customWidth="true" max="6149" min="6149" outlineLevel="0" style="456" width="16.5703119779637"/>
    <col customWidth="true" max="6401" min="6150" outlineLevel="0" style="456" width="9.14062530925693"/>
    <col customWidth="true" max="6402" min="6402" outlineLevel="0" style="456" width="3.85546881277651"/>
    <col customWidth="true" max="6403" min="6403" outlineLevel="0" style="456" width="61.7109352572265"/>
    <col customWidth="true" max="6404" min="6404" outlineLevel="0" style="456" width="15.7109369488883"/>
    <col customWidth="true" max="6405" min="6405" outlineLevel="0" style="456" width="16.5703119779637"/>
    <col customWidth="true" max="6657" min="6406" outlineLevel="0" style="456" width="9.14062530925693"/>
    <col customWidth="true" max="6658" min="6658" outlineLevel="0" style="456" width="3.85546881277651"/>
    <col customWidth="true" max="6659" min="6659" outlineLevel="0" style="456" width="61.7109352572265"/>
    <col customWidth="true" max="6660" min="6660" outlineLevel="0" style="456" width="15.7109369488883"/>
    <col customWidth="true" max="6661" min="6661" outlineLevel="0" style="456" width="16.5703119779637"/>
    <col customWidth="true" max="6913" min="6662" outlineLevel="0" style="456" width="9.14062530925693"/>
    <col customWidth="true" max="6914" min="6914" outlineLevel="0" style="456" width="3.85546881277651"/>
    <col customWidth="true" max="6915" min="6915" outlineLevel="0" style="456" width="61.7109352572265"/>
    <col customWidth="true" max="6916" min="6916" outlineLevel="0" style="456" width="15.7109369488883"/>
    <col customWidth="true" max="6917" min="6917" outlineLevel="0" style="456" width="16.5703119779637"/>
    <col customWidth="true" max="7169" min="6918" outlineLevel="0" style="456" width="9.14062530925693"/>
    <col customWidth="true" max="7170" min="7170" outlineLevel="0" style="456" width="3.85546881277651"/>
    <col customWidth="true" max="7171" min="7171" outlineLevel="0" style="456" width="61.7109352572265"/>
    <col customWidth="true" max="7172" min="7172" outlineLevel="0" style="456" width="15.7109369488883"/>
    <col customWidth="true" max="7173" min="7173" outlineLevel="0" style="456" width="16.5703119779637"/>
    <col customWidth="true" max="7425" min="7174" outlineLevel="0" style="456" width="9.14062530925693"/>
    <col customWidth="true" max="7426" min="7426" outlineLevel="0" style="456" width="3.85546881277651"/>
    <col customWidth="true" max="7427" min="7427" outlineLevel="0" style="456" width="61.7109352572265"/>
    <col customWidth="true" max="7428" min="7428" outlineLevel="0" style="456" width="15.7109369488883"/>
    <col customWidth="true" max="7429" min="7429" outlineLevel="0" style="456" width="16.5703119779637"/>
    <col customWidth="true" max="7681" min="7430" outlineLevel="0" style="456" width="9.14062530925693"/>
    <col customWidth="true" max="7682" min="7682" outlineLevel="0" style="456" width="3.85546881277651"/>
    <col customWidth="true" max="7683" min="7683" outlineLevel="0" style="456" width="61.7109352572265"/>
    <col customWidth="true" max="7684" min="7684" outlineLevel="0" style="456" width="15.7109369488883"/>
    <col customWidth="true" max="7685" min="7685" outlineLevel="0" style="456" width="16.5703119779637"/>
    <col customWidth="true" max="7937" min="7686" outlineLevel="0" style="456" width="9.14062530925693"/>
    <col customWidth="true" max="7938" min="7938" outlineLevel="0" style="456" width="3.85546881277651"/>
    <col customWidth="true" max="7939" min="7939" outlineLevel="0" style="456" width="61.7109352572265"/>
    <col customWidth="true" max="7940" min="7940" outlineLevel="0" style="456" width="15.7109369488883"/>
    <col customWidth="true" max="7941" min="7941" outlineLevel="0" style="456" width="16.5703119779637"/>
    <col customWidth="true" max="8193" min="7942" outlineLevel="0" style="456" width="9.14062530925693"/>
    <col customWidth="true" max="8194" min="8194" outlineLevel="0" style="456" width="3.85546881277651"/>
    <col customWidth="true" max="8195" min="8195" outlineLevel="0" style="456" width="61.7109352572265"/>
    <col customWidth="true" max="8196" min="8196" outlineLevel="0" style="456" width="15.7109369488883"/>
    <col customWidth="true" max="8197" min="8197" outlineLevel="0" style="456" width="16.5703119779637"/>
    <col customWidth="true" max="8449" min="8198" outlineLevel="0" style="456" width="9.14062530925693"/>
    <col customWidth="true" max="8450" min="8450" outlineLevel="0" style="456" width="3.85546881277651"/>
    <col customWidth="true" max="8451" min="8451" outlineLevel="0" style="456" width="61.7109352572265"/>
    <col customWidth="true" max="8452" min="8452" outlineLevel="0" style="456" width="15.7109369488883"/>
    <col customWidth="true" max="8453" min="8453" outlineLevel="0" style="456" width="16.5703119779637"/>
    <col customWidth="true" max="8705" min="8454" outlineLevel="0" style="456" width="9.14062530925693"/>
    <col customWidth="true" max="8706" min="8706" outlineLevel="0" style="456" width="3.85546881277651"/>
    <col customWidth="true" max="8707" min="8707" outlineLevel="0" style="456" width="61.7109352572265"/>
    <col customWidth="true" max="8708" min="8708" outlineLevel="0" style="456" width="15.7109369488883"/>
    <col customWidth="true" max="8709" min="8709" outlineLevel="0" style="456" width="16.5703119779637"/>
    <col customWidth="true" max="8961" min="8710" outlineLevel="0" style="456" width="9.14062530925693"/>
    <col customWidth="true" max="8962" min="8962" outlineLevel="0" style="456" width="3.85546881277651"/>
    <col customWidth="true" max="8963" min="8963" outlineLevel="0" style="456" width="61.7109352572265"/>
    <col customWidth="true" max="8964" min="8964" outlineLevel="0" style="456" width="15.7109369488883"/>
    <col customWidth="true" max="8965" min="8965" outlineLevel="0" style="456" width="16.5703119779637"/>
    <col customWidth="true" max="9217" min="8966" outlineLevel="0" style="456" width="9.14062530925693"/>
    <col customWidth="true" max="9218" min="9218" outlineLevel="0" style="456" width="3.85546881277651"/>
    <col customWidth="true" max="9219" min="9219" outlineLevel="0" style="456" width="61.7109352572265"/>
    <col customWidth="true" max="9220" min="9220" outlineLevel="0" style="456" width="15.7109369488883"/>
    <col customWidth="true" max="9221" min="9221" outlineLevel="0" style="456" width="16.5703119779637"/>
    <col customWidth="true" max="9473" min="9222" outlineLevel="0" style="456" width="9.14062530925693"/>
    <col customWidth="true" max="9474" min="9474" outlineLevel="0" style="456" width="3.85546881277651"/>
    <col customWidth="true" max="9475" min="9475" outlineLevel="0" style="456" width="61.7109352572265"/>
    <col customWidth="true" max="9476" min="9476" outlineLevel="0" style="456" width="15.7109369488883"/>
    <col customWidth="true" max="9477" min="9477" outlineLevel="0" style="456" width="16.5703119779637"/>
    <col customWidth="true" max="9729" min="9478" outlineLevel="0" style="456" width="9.14062530925693"/>
    <col customWidth="true" max="9730" min="9730" outlineLevel="0" style="456" width="3.85546881277651"/>
    <col customWidth="true" max="9731" min="9731" outlineLevel="0" style="456" width="61.7109352572265"/>
    <col customWidth="true" max="9732" min="9732" outlineLevel="0" style="456" width="15.7109369488883"/>
    <col customWidth="true" max="9733" min="9733" outlineLevel="0" style="456" width="16.5703119779637"/>
    <col customWidth="true" max="9985" min="9734" outlineLevel="0" style="456" width="9.14062530925693"/>
    <col customWidth="true" max="9986" min="9986" outlineLevel="0" style="456" width="3.85546881277651"/>
    <col customWidth="true" max="9987" min="9987" outlineLevel="0" style="456" width="61.7109352572265"/>
    <col customWidth="true" max="9988" min="9988" outlineLevel="0" style="456" width="15.7109369488883"/>
    <col customWidth="true" max="9989" min="9989" outlineLevel="0" style="456" width="16.5703119779637"/>
    <col customWidth="true" max="10241" min="9990" outlineLevel="0" style="456" width="9.14062530925693"/>
    <col customWidth="true" max="10242" min="10242" outlineLevel="0" style="456" width="3.85546881277651"/>
    <col customWidth="true" max="10243" min="10243" outlineLevel="0" style="456" width="61.7109352572265"/>
    <col customWidth="true" max="10244" min="10244" outlineLevel="0" style="456" width="15.7109369488883"/>
    <col customWidth="true" max="10245" min="10245" outlineLevel="0" style="456" width="16.5703119779637"/>
    <col customWidth="true" max="10497" min="10246" outlineLevel="0" style="456" width="9.14062530925693"/>
    <col customWidth="true" max="10498" min="10498" outlineLevel="0" style="456" width="3.85546881277651"/>
    <col customWidth="true" max="10499" min="10499" outlineLevel="0" style="456" width="61.7109352572265"/>
    <col customWidth="true" max="10500" min="10500" outlineLevel="0" style="456" width="15.7109369488883"/>
    <col customWidth="true" max="10501" min="10501" outlineLevel="0" style="456" width="16.5703119779637"/>
    <col customWidth="true" max="10753" min="10502" outlineLevel="0" style="456" width="9.14062530925693"/>
    <col customWidth="true" max="10754" min="10754" outlineLevel="0" style="456" width="3.85546881277651"/>
    <col customWidth="true" max="10755" min="10755" outlineLevel="0" style="456" width="61.7109352572265"/>
    <col customWidth="true" max="10756" min="10756" outlineLevel="0" style="456" width="15.7109369488883"/>
    <col customWidth="true" max="10757" min="10757" outlineLevel="0" style="456" width="16.5703119779637"/>
    <col customWidth="true" max="11009" min="10758" outlineLevel="0" style="456" width="9.14062530925693"/>
    <col customWidth="true" max="11010" min="11010" outlineLevel="0" style="456" width="3.85546881277651"/>
    <col customWidth="true" max="11011" min="11011" outlineLevel="0" style="456" width="61.7109352572265"/>
    <col customWidth="true" max="11012" min="11012" outlineLevel="0" style="456" width="15.7109369488883"/>
    <col customWidth="true" max="11013" min="11013" outlineLevel="0" style="456" width="16.5703119779637"/>
    <col customWidth="true" max="11265" min="11014" outlineLevel="0" style="456" width="9.14062530925693"/>
    <col customWidth="true" max="11266" min="11266" outlineLevel="0" style="456" width="3.85546881277651"/>
    <col customWidth="true" max="11267" min="11267" outlineLevel="0" style="456" width="61.7109352572265"/>
    <col customWidth="true" max="11268" min="11268" outlineLevel="0" style="456" width="15.7109369488883"/>
    <col customWidth="true" max="11269" min="11269" outlineLevel="0" style="456" width="16.5703119779637"/>
    <col customWidth="true" max="11521" min="11270" outlineLevel="0" style="456" width="9.14062530925693"/>
    <col customWidth="true" max="11522" min="11522" outlineLevel="0" style="456" width="3.85546881277651"/>
    <col customWidth="true" max="11523" min="11523" outlineLevel="0" style="456" width="61.7109352572265"/>
    <col customWidth="true" max="11524" min="11524" outlineLevel="0" style="456" width="15.7109369488883"/>
    <col customWidth="true" max="11525" min="11525" outlineLevel="0" style="456" width="16.5703119779637"/>
    <col customWidth="true" max="11777" min="11526" outlineLevel="0" style="456" width="9.14062530925693"/>
    <col customWidth="true" max="11778" min="11778" outlineLevel="0" style="456" width="3.85546881277651"/>
    <col customWidth="true" max="11779" min="11779" outlineLevel="0" style="456" width="61.7109352572265"/>
    <col customWidth="true" max="11780" min="11780" outlineLevel="0" style="456" width="15.7109369488883"/>
    <col customWidth="true" max="11781" min="11781" outlineLevel="0" style="456" width="16.5703119779637"/>
    <col customWidth="true" max="12033" min="11782" outlineLevel="0" style="456" width="9.14062530925693"/>
    <col customWidth="true" max="12034" min="12034" outlineLevel="0" style="456" width="3.85546881277651"/>
    <col customWidth="true" max="12035" min="12035" outlineLevel="0" style="456" width="61.7109352572265"/>
    <col customWidth="true" max="12036" min="12036" outlineLevel="0" style="456" width="15.7109369488883"/>
    <col customWidth="true" max="12037" min="12037" outlineLevel="0" style="456" width="16.5703119779637"/>
    <col customWidth="true" max="12289" min="12038" outlineLevel="0" style="456" width="9.14062530925693"/>
    <col customWidth="true" max="12290" min="12290" outlineLevel="0" style="456" width="3.85546881277651"/>
    <col customWidth="true" max="12291" min="12291" outlineLevel="0" style="456" width="61.7109352572265"/>
    <col customWidth="true" max="12292" min="12292" outlineLevel="0" style="456" width="15.7109369488883"/>
    <col customWidth="true" max="12293" min="12293" outlineLevel="0" style="456" width="16.5703119779637"/>
    <col customWidth="true" max="12545" min="12294" outlineLevel="0" style="456" width="9.14062530925693"/>
    <col customWidth="true" max="12546" min="12546" outlineLevel="0" style="456" width="3.85546881277651"/>
    <col customWidth="true" max="12547" min="12547" outlineLevel="0" style="456" width="61.7109352572265"/>
    <col customWidth="true" max="12548" min="12548" outlineLevel="0" style="456" width="15.7109369488883"/>
    <col customWidth="true" max="12549" min="12549" outlineLevel="0" style="456" width="16.5703119779637"/>
    <col customWidth="true" max="12801" min="12550" outlineLevel="0" style="456" width="9.14062530925693"/>
    <col customWidth="true" max="12802" min="12802" outlineLevel="0" style="456" width="3.85546881277651"/>
    <col customWidth="true" max="12803" min="12803" outlineLevel="0" style="456" width="61.7109352572265"/>
    <col customWidth="true" max="12804" min="12804" outlineLevel="0" style="456" width="15.7109369488883"/>
    <col customWidth="true" max="12805" min="12805" outlineLevel="0" style="456" width="16.5703119779637"/>
    <col customWidth="true" max="13057" min="12806" outlineLevel="0" style="456" width="9.14062530925693"/>
    <col customWidth="true" max="13058" min="13058" outlineLevel="0" style="456" width="3.85546881277651"/>
    <col customWidth="true" max="13059" min="13059" outlineLevel="0" style="456" width="61.7109352572265"/>
    <col customWidth="true" max="13060" min="13060" outlineLevel="0" style="456" width="15.7109369488883"/>
    <col customWidth="true" max="13061" min="13061" outlineLevel="0" style="456" width="16.5703119779637"/>
    <col customWidth="true" max="13313" min="13062" outlineLevel="0" style="456" width="9.14062530925693"/>
    <col customWidth="true" max="13314" min="13314" outlineLevel="0" style="456" width="3.85546881277651"/>
    <col customWidth="true" max="13315" min="13315" outlineLevel="0" style="456" width="61.7109352572265"/>
    <col customWidth="true" max="13316" min="13316" outlineLevel="0" style="456" width="15.7109369488883"/>
    <col customWidth="true" max="13317" min="13317" outlineLevel="0" style="456" width="16.5703119779637"/>
    <col customWidth="true" max="13569" min="13318" outlineLevel="0" style="456" width="9.14062530925693"/>
    <col customWidth="true" max="13570" min="13570" outlineLevel="0" style="456" width="3.85546881277651"/>
    <col customWidth="true" max="13571" min="13571" outlineLevel="0" style="456" width="61.7109352572265"/>
    <col customWidth="true" max="13572" min="13572" outlineLevel="0" style="456" width="15.7109369488883"/>
    <col customWidth="true" max="13573" min="13573" outlineLevel="0" style="456" width="16.5703119779637"/>
    <col customWidth="true" max="13825" min="13574" outlineLevel="0" style="456" width="9.14062530925693"/>
    <col customWidth="true" max="13826" min="13826" outlineLevel="0" style="456" width="3.85546881277651"/>
    <col customWidth="true" max="13827" min="13827" outlineLevel="0" style="456" width="61.7109352572265"/>
    <col customWidth="true" max="13828" min="13828" outlineLevel="0" style="456" width="15.7109369488883"/>
    <col customWidth="true" max="13829" min="13829" outlineLevel="0" style="456" width="16.5703119779637"/>
    <col customWidth="true" max="14081" min="13830" outlineLevel="0" style="456" width="9.14062530925693"/>
    <col customWidth="true" max="14082" min="14082" outlineLevel="0" style="456" width="3.85546881277651"/>
    <col customWidth="true" max="14083" min="14083" outlineLevel="0" style="456" width="61.7109352572265"/>
    <col customWidth="true" max="14084" min="14084" outlineLevel="0" style="456" width="15.7109369488883"/>
    <col customWidth="true" max="14085" min="14085" outlineLevel="0" style="456" width="16.5703119779637"/>
    <col customWidth="true" max="14337" min="14086" outlineLevel="0" style="456" width="9.14062530925693"/>
    <col customWidth="true" max="14338" min="14338" outlineLevel="0" style="456" width="3.85546881277651"/>
    <col customWidth="true" max="14339" min="14339" outlineLevel="0" style="456" width="61.7109352572265"/>
    <col customWidth="true" max="14340" min="14340" outlineLevel="0" style="456" width="15.7109369488883"/>
    <col customWidth="true" max="14341" min="14341" outlineLevel="0" style="456" width="16.5703119779637"/>
    <col customWidth="true" max="14593" min="14342" outlineLevel="0" style="456" width="9.14062530925693"/>
    <col customWidth="true" max="14594" min="14594" outlineLevel="0" style="456" width="3.85546881277651"/>
    <col customWidth="true" max="14595" min="14595" outlineLevel="0" style="456" width="61.7109352572265"/>
    <col customWidth="true" max="14596" min="14596" outlineLevel="0" style="456" width="15.7109369488883"/>
    <col customWidth="true" max="14597" min="14597" outlineLevel="0" style="456" width="16.5703119779637"/>
    <col customWidth="true" max="14849" min="14598" outlineLevel="0" style="456" width="9.14062530925693"/>
    <col customWidth="true" max="14850" min="14850" outlineLevel="0" style="456" width="3.85546881277651"/>
    <col customWidth="true" max="14851" min="14851" outlineLevel="0" style="456" width="61.7109352572265"/>
    <col customWidth="true" max="14852" min="14852" outlineLevel="0" style="456" width="15.7109369488883"/>
    <col customWidth="true" max="14853" min="14853" outlineLevel="0" style="456" width="16.5703119779637"/>
    <col customWidth="true" max="15105" min="14854" outlineLevel="0" style="456" width="9.14062530925693"/>
    <col customWidth="true" max="15106" min="15106" outlineLevel="0" style="456" width="3.85546881277651"/>
    <col customWidth="true" max="15107" min="15107" outlineLevel="0" style="456" width="61.7109352572265"/>
    <col customWidth="true" max="15108" min="15108" outlineLevel="0" style="456" width="15.7109369488883"/>
    <col customWidth="true" max="15109" min="15109" outlineLevel="0" style="456" width="16.5703119779637"/>
    <col customWidth="true" max="15361" min="15110" outlineLevel="0" style="456" width="9.14062530925693"/>
    <col customWidth="true" max="15362" min="15362" outlineLevel="0" style="456" width="3.85546881277651"/>
    <col customWidth="true" max="15363" min="15363" outlineLevel="0" style="456" width="61.7109352572265"/>
    <col customWidth="true" max="15364" min="15364" outlineLevel="0" style="456" width="15.7109369488883"/>
    <col customWidth="true" max="15365" min="15365" outlineLevel="0" style="456" width="16.5703119779637"/>
    <col customWidth="true" max="15617" min="15366" outlineLevel="0" style="456" width="9.14062530925693"/>
    <col customWidth="true" max="15618" min="15618" outlineLevel="0" style="456" width="3.85546881277651"/>
    <col customWidth="true" max="15619" min="15619" outlineLevel="0" style="456" width="61.7109352572265"/>
    <col customWidth="true" max="15620" min="15620" outlineLevel="0" style="456" width="15.7109369488883"/>
    <col customWidth="true" max="15621" min="15621" outlineLevel="0" style="456" width="16.5703119779637"/>
    <col customWidth="true" max="15873" min="15622" outlineLevel="0" style="456" width="9.14062530925693"/>
    <col customWidth="true" max="15874" min="15874" outlineLevel="0" style="456" width="3.85546881277651"/>
    <col customWidth="true" max="15875" min="15875" outlineLevel="0" style="456" width="61.7109352572265"/>
    <col customWidth="true" max="15876" min="15876" outlineLevel="0" style="456" width="15.7109369488883"/>
    <col customWidth="true" max="15877" min="15877" outlineLevel="0" style="456" width="16.5703119779637"/>
    <col customWidth="true" max="16129" min="15878" outlineLevel="0" style="456" width="9.14062530925693"/>
    <col customWidth="true" max="16130" min="16130" outlineLevel="0" style="456" width="3.85546881277651"/>
    <col customWidth="true" max="16131" min="16131" outlineLevel="0" style="456" width="61.7109352572265"/>
    <col customWidth="true" max="16132" min="16132" outlineLevel="0" style="456" width="15.7109369488883"/>
    <col customWidth="true" max="16133" min="16133" outlineLevel="0" style="456" width="16.5703119779637"/>
    <col customWidth="true" max="16384" min="16134" outlineLevel="0" style="456" width="9.14062530925693"/>
  </cols>
  <sheetData>
    <row hidden="true" ht="12.75" outlineLevel="0" r="1">
      <c r="B1" s="456" t="n"/>
    </row>
    <row ht="15" outlineLevel="0" r="2">
      <c r="A2" s="457" t="n"/>
      <c r="B2" s="457" t="s">
        <v>558</v>
      </c>
      <c r="C2" s="457" t="s"/>
      <c r="D2" s="457" t="s"/>
      <c r="E2" s="457" t="s"/>
    </row>
    <row ht="15" outlineLevel="0" r="3">
      <c r="A3" s="457" t="n"/>
      <c r="B3" s="457" t="s">
        <v>559</v>
      </c>
      <c r="C3" s="457" t="s"/>
      <c r="D3" s="457" t="s"/>
      <c r="E3" s="457" t="s"/>
    </row>
    <row ht="15" outlineLevel="0" r="4">
      <c r="A4" s="457" t="n"/>
      <c r="B4" s="457" t="s">
        <v>560</v>
      </c>
      <c r="C4" s="457" t="s"/>
      <c r="D4" s="457" t="s"/>
      <c r="E4" s="457" t="s"/>
    </row>
    <row customHeight="true" ht="18.75" outlineLevel="0" r="5">
      <c r="A5" s="457" t="n"/>
      <c r="B5" s="458" t="s">
        <v>561</v>
      </c>
      <c r="C5" s="458" t="s"/>
      <c r="D5" s="458" t="s"/>
      <c r="E5" s="458" t="s"/>
      <c r="F5" s="459" t="n"/>
      <c r="G5" s="459" t="n"/>
    </row>
    <row customHeight="true" ht="18.75" outlineLevel="0" r="6">
      <c r="A6" s="457" t="n"/>
      <c r="B6" s="458" t="s">
        <v>45</v>
      </c>
      <c r="C6" s="458" t="s"/>
      <c r="D6" s="458" t="s"/>
      <c r="E6" s="458" t="s"/>
      <c r="F6" s="459" t="n"/>
      <c r="G6" s="459" t="n"/>
    </row>
    <row customHeight="true" ht="18.75" outlineLevel="0" r="7">
      <c r="A7" s="457" t="n"/>
      <c r="B7" s="458" t="s">
        <v>250</v>
      </c>
      <c r="C7" s="458" t="s"/>
      <c r="D7" s="458" t="s"/>
      <c r="E7" s="458" t="s"/>
      <c r="F7" s="459" t="n"/>
      <c r="G7" s="459" t="n"/>
    </row>
    <row customHeight="true" ht="18.75" outlineLevel="0" r="8">
      <c r="B8" s="460" t="n"/>
      <c r="C8" s="460" t="s"/>
      <c r="D8" s="460" t="s"/>
      <c r="E8" s="460" t="s"/>
      <c r="F8" s="459" t="n"/>
      <c r="G8" s="459" t="n"/>
    </row>
    <row customHeight="true" hidden="false" ht="77.9999694824219" outlineLevel="0" r="9">
      <c r="B9" s="462" t="s">
        <v>562</v>
      </c>
      <c r="C9" s="462" t="s"/>
      <c r="D9" s="462" t="s"/>
      <c r="E9" s="462" t="s"/>
      <c r="F9" s="459" t="n"/>
      <c r="G9" s="459" t="n"/>
    </row>
    <row customHeight="true" hidden="true" ht="59.25" outlineLevel="0" r="10">
      <c r="B10" s="462" t="n"/>
      <c r="C10" s="462" t="n"/>
      <c r="D10" s="462" t="n"/>
      <c r="E10" s="462" t="n"/>
      <c r="F10" s="459" t="n"/>
      <c r="G10" s="459" t="n"/>
    </row>
    <row customHeight="true" hidden="true" ht="15.75" outlineLevel="0" r="11">
      <c r="B11" s="462" t="n"/>
      <c r="C11" s="462" t="n"/>
      <c r="D11" s="462" t="n"/>
      <c r="E11" s="462" t="n"/>
      <c r="F11" s="464" t="n"/>
      <c r="G11" s="464" t="n"/>
    </row>
    <row customHeight="true" ht="27.2000007629395" outlineLevel="0" r="12">
      <c r="B12" s="460" t="n"/>
      <c r="C12" s="460" t="n"/>
      <c r="D12" s="460" t="n"/>
      <c r="E12" s="463" t="s">
        <v>544</v>
      </c>
      <c r="F12" s="459" t="n"/>
      <c r="G12" s="459" t="n"/>
    </row>
    <row customHeight="true" ht="54.75" outlineLevel="0" r="13">
      <c r="B13" s="487" t="s">
        <v>563</v>
      </c>
      <c r="C13" s="488" t="s">
        <v>564</v>
      </c>
      <c r="D13" s="488" t="s">
        <v>103</v>
      </c>
      <c r="E13" s="488" t="s">
        <v>104</v>
      </c>
      <c r="F13" s="459" t="n"/>
      <c r="G13" s="459" t="n"/>
    </row>
    <row customHeight="true" ht="21.75" outlineLevel="0" r="14">
      <c r="B14" s="487" t="s">
        <v>565</v>
      </c>
      <c r="C14" s="489" t="s"/>
      <c r="D14" s="489" t="s"/>
      <c r="E14" s="490" t="s"/>
      <c r="F14" s="459" t="n"/>
      <c r="G14" s="459" t="n"/>
    </row>
    <row customHeight="true" ht="14.25" outlineLevel="0" r="15">
      <c r="B15" s="491" t="s">
        <v>566</v>
      </c>
      <c r="C15" s="492" t="n">
        <v>0</v>
      </c>
      <c r="D15" s="493" t="n">
        <v>0</v>
      </c>
      <c r="E15" s="493" t="n">
        <v>0</v>
      </c>
      <c r="F15" s="459" t="n"/>
      <c r="G15" s="459" t="n"/>
    </row>
    <row ht="15.75" outlineLevel="0" r="16">
      <c r="B16" s="494" t="s">
        <v>567</v>
      </c>
      <c r="C16" s="492" t="n">
        <v>0</v>
      </c>
      <c r="D16" s="493" t="n">
        <v>0</v>
      </c>
      <c r="E16" s="493" t="n">
        <v>0</v>
      </c>
      <c r="F16" s="459" t="n"/>
      <c r="G16" s="459" t="n"/>
    </row>
    <row customHeight="true" ht="19.5" outlineLevel="0" r="17">
      <c r="B17" s="494" t="s">
        <v>568</v>
      </c>
      <c r="C17" s="492" t="n">
        <v>0</v>
      </c>
      <c r="D17" s="493" t="n">
        <v>0</v>
      </c>
      <c r="E17" s="493" t="n">
        <v>0</v>
      </c>
      <c r="F17" s="459" t="n"/>
      <c r="G17" s="459" t="n"/>
    </row>
    <row customHeight="true" ht="32.25" outlineLevel="0" r="18">
      <c r="B18" s="494" t="s">
        <v>569</v>
      </c>
      <c r="C18" s="492" t="n">
        <v>0</v>
      </c>
      <c r="D18" s="493" t="n">
        <v>0</v>
      </c>
      <c r="E18" s="493" t="n">
        <v>0</v>
      </c>
      <c r="F18" s="459" t="n"/>
      <c r="G18" s="459" t="n"/>
    </row>
    <row customHeight="true" hidden="true" ht="26.25" outlineLevel="0" r="19">
      <c r="B19" s="495" t="s">
        <v>570</v>
      </c>
      <c r="C19" s="496" t="s"/>
      <c r="D19" s="479" t="n"/>
      <c r="E19" s="471" t="e">
        <f aca="false" ca="false" dt2D="false" dtr="false" t="normal">'[1]приложение 9'!J62</f>
        <v>#GETTING_DATA</v>
      </c>
      <c r="F19" s="459" t="n"/>
      <c r="G19" s="459" t="n"/>
    </row>
    <row customHeight="true" hidden="true" ht="74.25" outlineLevel="0" r="20">
      <c r="B20" s="495" t="s">
        <v>566</v>
      </c>
      <c r="C20" s="255" t="n"/>
      <c r="D20" s="479" t="n"/>
      <c r="E20" s="471" t="n"/>
      <c r="F20" s="459" t="n"/>
      <c r="G20" s="459" t="n"/>
    </row>
    <row customHeight="true" hidden="true" ht="15.75" outlineLevel="0" r="21">
      <c r="B21" s="494" t="s">
        <v>567</v>
      </c>
      <c r="C21" s="255" t="n"/>
      <c r="D21" s="482" t="n"/>
      <c r="E21" s="483" t="n"/>
      <c r="F21" s="459" t="n"/>
      <c r="G21" s="459" t="n"/>
    </row>
    <row customHeight="true" hidden="true" ht="24" outlineLevel="0" r="22">
      <c r="B22" s="494" t="s">
        <v>568</v>
      </c>
      <c r="C22" s="255" t="n"/>
      <c r="D22" s="482" t="n"/>
      <c r="E22" s="483" t="n"/>
      <c r="F22" s="459" t="n"/>
      <c r="G22" s="459" t="n"/>
    </row>
    <row customHeight="true" hidden="true" ht="14.25" outlineLevel="0" r="23">
      <c r="B23" s="494" t="s">
        <v>569</v>
      </c>
      <c r="C23" s="255" t="n"/>
      <c r="D23" s="485" t="n"/>
      <c r="E23" s="486" t="n"/>
      <c r="F23" s="459" t="n"/>
      <c r="G23" s="459" t="n"/>
    </row>
    <row hidden="true" ht="15.75" outlineLevel="0" r="24">
      <c r="B24" s="484" t="s">
        <v>547</v>
      </c>
      <c r="C24" s="485" t="n"/>
      <c r="D24" s="485" t="n"/>
      <c r="E24" s="486" t="n"/>
      <c r="F24" s="459" t="n"/>
      <c r="G24" s="459" t="n"/>
    </row>
    <row customHeight="true" ht="21" outlineLevel="0" r="25">
      <c r="B25" s="497" t="s">
        <v>571</v>
      </c>
      <c r="C25" s="498" t="s"/>
      <c r="D25" s="498" t="s"/>
      <c r="E25" s="499" t="s"/>
      <c r="F25" s="459" t="n"/>
      <c r="G25" s="459" t="n"/>
    </row>
    <row ht="15.75" outlineLevel="0" r="26">
      <c r="B26" s="491" t="s">
        <v>566</v>
      </c>
      <c r="C26" s="500" t="n">
        <v>0</v>
      </c>
      <c r="D26" s="500" t="n">
        <v>0</v>
      </c>
      <c r="E26" s="500" t="n">
        <v>0</v>
      </c>
      <c r="F26" s="459" t="n"/>
      <c r="G26" s="459" t="n"/>
    </row>
    <row ht="15.75" outlineLevel="0" r="27">
      <c r="B27" s="494" t="s">
        <v>567</v>
      </c>
      <c r="C27" s="500" t="n">
        <v>0</v>
      </c>
      <c r="D27" s="500" t="n">
        <v>0</v>
      </c>
      <c r="E27" s="500" t="n">
        <v>0</v>
      </c>
      <c r="F27" s="459" t="n"/>
      <c r="G27" s="459" t="n"/>
    </row>
    <row ht="15.75" outlineLevel="0" r="28">
      <c r="B28" s="494" t="s">
        <v>568</v>
      </c>
      <c r="C28" s="500" t="n">
        <v>0</v>
      </c>
      <c r="D28" s="500" t="n">
        <v>0</v>
      </c>
      <c r="E28" s="500" t="n">
        <v>0</v>
      </c>
      <c r="F28" s="459" t="n"/>
      <c r="G28" s="459" t="n"/>
    </row>
    <row ht="25.5" outlineLevel="0" r="29">
      <c r="B29" s="494" t="s">
        <v>569</v>
      </c>
      <c r="C29" s="500" t="n">
        <v>0</v>
      </c>
      <c r="D29" s="500" t="n">
        <v>0</v>
      </c>
      <c r="E29" s="500" t="n">
        <v>0</v>
      </c>
      <c r="F29" s="459" t="n"/>
      <c r="G29" s="459" t="n"/>
    </row>
    <row outlineLevel="0" r="30">
      <c r="F30" s="459" t="n"/>
      <c r="G30" s="459" t="n"/>
    </row>
    <row outlineLevel="0" r="31">
      <c r="F31" s="459" t="n"/>
      <c r="G31" s="459" t="n"/>
    </row>
    <row outlineLevel="0" r="32">
      <c r="F32" s="459" t="n"/>
      <c r="G32" s="459" t="n"/>
    </row>
    <row customHeight="true" ht="43.3499984741211" outlineLevel="0" r="33">
      <c r="F33" s="459" t="n"/>
      <c r="G33" s="459" t="n"/>
    </row>
    <row customHeight="true" ht="130.149993896484" outlineLevel="0" r="34">
      <c r="F34" s="459" t="n"/>
      <c r="G34" s="459" t="n"/>
    </row>
    <row customHeight="true" ht="14.4499998092651" outlineLevel="0" r="35">
      <c r="F35" s="459" t="n"/>
      <c r="G35" s="459" t="n"/>
    </row>
    <row customHeight="true" ht="14.4499998092651" outlineLevel="0" r="36">
      <c r="F36" s="459" t="n"/>
      <c r="G36" s="459" t="n"/>
    </row>
    <row ht="15.75" outlineLevel="0" r="73">
      <c r="A73" s="501" t="n"/>
    </row>
    <row ht="15.75" outlineLevel="0" r="74">
      <c r="A74" s="501" t="n"/>
    </row>
  </sheetData>
  <mergeCells count="11">
    <mergeCell ref="B7:E7"/>
    <mergeCell ref="B2:E2"/>
    <mergeCell ref="B3:E3"/>
    <mergeCell ref="B4:E4"/>
    <mergeCell ref="B5:E5"/>
    <mergeCell ref="B6:E6"/>
    <mergeCell ref="B8:E8"/>
    <mergeCell ref="B9:E9"/>
    <mergeCell ref="B14:E14"/>
    <mergeCell ref="B19:C19"/>
    <mergeCell ref="B25:E25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6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5.277160011077"/>
    <col customWidth="true" hidden="false" max="2" min="2" outlineLevel="0" width="45.498882065289"/>
    <col customWidth="true" hidden="false" max="3" min="3" outlineLevel="0" width="18.2261646964727"/>
  </cols>
  <sheetData>
    <row outlineLevel="0" r="1">
      <c r="A1" s="1" t="s">
        <v>512</v>
      </c>
      <c r="B1" s="1" t="s"/>
      <c r="C1" s="1" t="s"/>
      <c r="D1" s="0" t="n"/>
      <c r="E1" s="0" t="n"/>
      <c r="F1" s="0" t="n"/>
      <c r="G1" s="0" t="n"/>
      <c r="H1" s="0" t="n"/>
      <c r="I1" s="0" t="n"/>
    </row>
    <row outlineLevel="0" r="2">
      <c r="A2" s="1" t="n"/>
      <c r="B2" s="1" t="s">
        <v>513</v>
      </c>
      <c r="C2" s="1" t="s"/>
      <c r="D2" s="0" t="n"/>
      <c r="E2" s="0" t="n"/>
      <c r="F2" s="0" t="n"/>
      <c r="G2" s="0" t="n"/>
      <c r="H2" s="0" t="n"/>
      <c r="I2" s="0" t="n"/>
    </row>
    <row outlineLevel="0" r="3">
      <c r="A3" s="1" t="s">
        <v>2</v>
      </c>
      <c r="B3" s="1" t="s"/>
      <c r="C3" s="1" t="s"/>
      <c r="D3" s="0" t="n"/>
      <c r="E3" s="0" t="n"/>
      <c r="F3" s="0" t="n"/>
      <c r="G3" s="0" t="n"/>
      <c r="H3" s="0" t="n"/>
      <c r="I3" s="0" t="n"/>
    </row>
    <row outlineLevel="0" r="4">
      <c r="A4" s="1" t="s">
        <v>514</v>
      </c>
      <c r="B4" s="1" t="s"/>
      <c r="C4" s="1" t="s"/>
      <c r="D4" s="0" t="n"/>
      <c r="E4" s="0" t="n"/>
      <c r="F4" s="0" t="n"/>
      <c r="G4" s="0" t="n"/>
      <c r="H4" s="0" t="n"/>
      <c r="I4" s="0" t="n"/>
    </row>
    <row outlineLevel="0" r="5">
      <c r="A5" s="1" t="s">
        <v>45</v>
      </c>
      <c r="B5" s="1" t="s"/>
      <c r="C5" s="1" t="s"/>
      <c r="D5" s="0" t="n"/>
      <c r="E5" s="0" t="n"/>
      <c r="F5" s="0" t="n"/>
      <c r="G5" s="0" t="n"/>
      <c r="H5" s="0" t="n"/>
      <c r="I5" s="0" t="n"/>
    </row>
    <row outlineLevel="0" r="6">
      <c r="A6" s="1" t="n"/>
      <c r="B6" s="1" t="s">
        <v>487</v>
      </c>
      <c r="C6" s="1" t="s"/>
      <c r="D6" s="0" t="n"/>
      <c r="E6" s="0" t="n"/>
      <c r="F6" s="0" t="n"/>
      <c r="G6" s="0" t="n"/>
      <c r="H6" s="0" t="n"/>
      <c r="I6" s="0" t="n"/>
    </row>
    <row outlineLevel="0" r="7">
      <c r="A7" s="64" t="s">
        <v>47</v>
      </c>
      <c r="B7" s="64" t="s"/>
      <c r="C7" s="64" t="s"/>
      <c r="D7" s="64" t="n"/>
      <c r="E7" s="64" t="n"/>
      <c r="F7" s="0" t="n"/>
      <c r="G7" s="0" t="n"/>
      <c r="H7" s="0" t="n"/>
      <c r="I7" s="0" t="n"/>
    </row>
    <row outlineLevel="0" r="8">
      <c r="A8" s="65" t="s">
        <v>48</v>
      </c>
      <c r="B8" s="65" t="s"/>
      <c r="C8" s="65" t="s"/>
      <c r="D8" s="65" t="n"/>
      <c r="E8" s="65" t="n"/>
      <c r="F8" s="0" t="n"/>
      <c r="G8" s="0" t="n"/>
      <c r="H8" s="0" t="n"/>
      <c r="I8" s="0" t="n"/>
    </row>
    <row outlineLevel="0" r="9">
      <c r="A9" s="1" t="n"/>
      <c r="B9" s="1" t="s"/>
      <c r="C9" s="1" t="s"/>
      <c r="D9" s="0" t="n"/>
      <c r="E9" s="0" t="n"/>
      <c r="F9" s="0" t="n"/>
      <c r="G9" s="0" t="n"/>
      <c r="H9" s="0" t="n"/>
      <c r="I9" s="0" t="n"/>
    </row>
    <row outlineLevel="0" r="10">
      <c r="A10" s="96" t="n"/>
      <c r="B10" s="0" t="n"/>
      <c r="C10" s="0" t="n"/>
      <c r="D10" s="0" t="n"/>
      <c r="E10" s="0" t="n"/>
      <c r="F10" s="0" t="n"/>
      <c r="G10" s="0" t="n"/>
      <c r="H10" s="0" t="n"/>
      <c r="I10" s="0" t="n"/>
    </row>
    <row outlineLevel="0" r="11">
      <c r="A11" s="5" t="s">
        <v>515</v>
      </c>
      <c r="B11" s="5" t="s"/>
      <c r="C11" s="5" t="s"/>
      <c r="D11" s="0" t="n"/>
      <c r="E11" s="0" t="n"/>
      <c r="F11" s="0" t="n"/>
      <c r="G11" s="0" t="n"/>
      <c r="H11" s="0" t="n"/>
      <c r="I11" s="0" t="n"/>
    </row>
    <row outlineLevel="0" r="12">
      <c r="A12" s="5" t="s">
        <v>516</v>
      </c>
      <c r="B12" s="5" t="s"/>
      <c r="C12" s="5" t="s"/>
      <c r="D12" s="5" t="n"/>
      <c r="E12" s="5" t="n"/>
      <c r="F12" s="5" t="n"/>
      <c r="G12" s="5" t="n"/>
      <c r="H12" s="5" t="n"/>
      <c r="I12" s="5" t="n"/>
    </row>
    <row outlineLevel="0" r="13">
      <c r="A13" s="426" t="s">
        <v>517</v>
      </c>
      <c r="B13" s="0" t="n"/>
      <c r="C13" s="0" t="n"/>
      <c r="D13" s="0" t="n"/>
      <c r="E13" s="0" t="n"/>
      <c r="F13" s="0" t="n"/>
      <c r="G13" s="0" t="n"/>
      <c r="H13" s="0" t="n"/>
      <c r="I13" s="0" t="n"/>
    </row>
    <row outlineLevel="0" r="14">
      <c r="A14" s="427" t="s">
        <v>518</v>
      </c>
      <c r="B14" s="427" t="s">
        <v>519</v>
      </c>
      <c r="C14" s="427" t="s">
        <v>161</v>
      </c>
      <c r="D14" s="0" t="n"/>
      <c r="E14" s="0" t="n"/>
      <c r="F14" s="0" t="n"/>
      <c r="G14" s="0" t="n"/>
      <c r="H14" s="0" t="n"/>
      <c r="I14" s="0" t="n"/>
    </row>
    <row outlineLevel="0" r="15">
      <c r="A15" s="428" t="s"/>
      <c r="B15" s="428" t="s"/>
      <c r="C15" s="428" t="s"/>
      <c r="D15" s="0" t="n"/>
      <c r="E15" s="0" t="n"/>
      <c r="F15" s="0" t="n"/>
      <c r="G15" s="0" t="n"/>
      <c r="H15" s="0" t="n"/>
      <c r="I15" s="0" t="n"/>
    </row>
    <row customHeight="true" hidden="false" ht="51.7499694824219" outlineLevel="0" r="16">
      <c r="A16" s="429" t="s"/>
      <c r="B16" s="429" t="s"/>
      <c r="C16" s="429" t="s"/>
      <c r="D16" s="0" t="n"/>
      <c r="E16" s="0" t="n"/>
      <c r="F16" s="0" t="n"/>
      <c r="G16" s="0" t="n"/>
      <c r="H16" s="0" t="n"/>
      <c r="I16" s="0" t="n"/>
    </row>
    <row customHeight="true" hidden="false" ht="31.3564147949219" outlineLevel="0" r="17">
      <c r="A17" s="430" t="s">
        <v>520</v>
      </c>
      <c r="B17" s="431" t="s">
        <v>521</v>
      </c>
      <c r="C17" s="432" t="n">
        <f aca="false" ca="false" dt2D="false" dtr="false" t="normal">C23+C18</f>
        <v>1189310.62</v>
      </c>
      <c r="D17" s="0" t="n"/>
      <c r="E17" s="0" t="n"/>
      <c r="F17" s="0" t="n"/>
      <c r="G17" s="0" t="n"/>
      <c r="H17" s="0" t="n"/>
      <c r="I17" s="0" t="n"/>
    </row>
    <row customHeight="true" hidden="false" ht="20.25" outlineLevel="0" r="18">
      <c r="A18" s="433" t="s">
        <v>522</v>
      </c>
      <c r="B18" s="434" t="s">
        <v>523</v>
      </c>
      <c r="C18" s="435" t="n">
        <f aca="false" ca="false" dt2D="false" dtr="false" t="normal">C19</f>
        <v>-6878379.17</v>
      </c>
      <c r="D18" s="0" t="n"/>
      <c r="E18" s="0" t="n"/>
      <c r="F18" s="0" t="n"/>
      <c r="G18" s="0" t="n"/>
      <c r="H18" s="0" t="n"/>
      <c r="I18" s="0" t="n"/>
    </row>
    <row customHeight="true" hidden="false" ht="26.25" outlineLevel="0" r="19">
      <c r="A19" s="433" t="s">
        <v>524</v>
      </c>
      <c r="B19" s="436" t="s">
        <v>525</v>
      </c>
      <c r="C19" s="437" t="n">
        <f aca="false" ca="false" dt2D="false" dtr="false" t="normal">C20</f>
        <v>-6878379.17</v>
      </c>
      <c r="D19" s="0" t="n"/>
      <c r="E19" s="0" t="n"/>
      <c r="F19" s="0" t="n"/>
      <c r="G19" s="0" t="n"/>
      <c r="H19" s="0" t="n"/>
      <c r="I19" s="0" t="n"/>
    </row>
    <row customHeight="true" hidden="false" ht="30" outlineLevel="0" r="20">
      <c r="A20" s="433" t="s">
        <v>526</v>
      </c>
      <c r="B20" s="436" t="s">
        <v>527</v>
      </c>
      <c r="C20" s="437" t="n">
        <f aca="false" ca="false" dt2D="false" dtr="false" t="normal">C21</f>
        <v>-6878379.17</v>
      </c>
      <c r="D20" s="0" t="n"/>
      <c r="E20" s="0" t="n"/>
      <c r="F20" s="0" t="n"/>
      <c r="G20" s="0" t="n"/>
      <c r="H20" s="0" t="n"/>
      <c r="I20" s="0" t="n"/>
    </row>
    <row customHeight="true" hidden="false" ht="29.2499694824219" outlineLevel="0" r="21">
      <c r="A21" s="433" t="s">
        <v>40</v>
      </c>
      <c r="B21" s="436" t="s">
        <v>528</v>
      </c>
      <c r="C21" s="502" t="n">
        <f aca="false" ca="false" dt2D="false" dtr="false" t="normal">-6878379.17</f>
        <v>-6878379.17</v>
      </c>
      <c r="D21" s="0" t="n"/>
      <c r="E21" s="0" t="n"/>
      <c r="F21" s="0" t="n"/>
      <c r="G21" s="0" t="n"/>
      <c r="H21" s="0" t="n"/>
      <c r="I21" s="0" t="n"/>
    </row>
    <row customHeight="true" hidden="false" ht="23.25" outlineLevel="0" r="22">
      <c r="A22" s="433" t="s">
        <v>529</v>
      </c>
      <c r="B22" s="434" t="s">
        <v>530</v>
      </c>
      <c r="C22" s="435" t="n">
        <f aca="false" ca="false" dt2D="false" dtr="false" t="normal">C23</f>
        <v>8067689.79</v>
      </c>
      <c r="D22" s="0" t="n"/>
      <c r="E22" s="0" t="n"/>
      <c r="F22" s="0" t="n"/>
      <c r="G22" s="0" t="n"/>
      <c r="H22" s="0" t="n"/>
      <c r="I22" s="0" t="n"/>
    </row>
    <row customHeight="true" hidden="false" ht="24.75" outlineLevel="0" r="23">
      <c r="A23" s="433" t="s">
        <v>531</v>
      </c>
      <c r="B23" s="436" t="s">
        <v>532</v>
      </c>
      <c r="C23" s="437" t="n">
        <f aca="false" ca="false" dt2D="false" dtr="false" t="normal">C24</f>
        <v>8067689.79</v>
      </c>
      <c r="D23" s="0" t="n"/>
      <c r="E23" s="0" t="n"/>
      <c r="F23" s="0" t="n"/>
      <c r="G23" s="0" t="n"/>
      <c r="H23" s="0" t="n"/>
      <c r="I23" s="0" t="n"/>
    </row>
    <row customHeight="true" hidden="false" ht="36" outlineLevel="0" r="24">
      <c r="A24" s="433" t="s">
        <v>533</v>
      </c>
      <c r="B24" s="436" t="s">
        <v>534</v>
      </c>
      <c r="C24" s="437" t="n">
        <f aca="false" ca="false" dt2D="false" dtr="false" t="normal">C25</f>
        <v>8067689.79</v>
      </c>
      <c r="D24" s="0" t="n"/>
      <c r="E24" s="0" t="n"/>
      <c r="F24" s="0" t="n"/>
      <c r="G24" s="0" t="n"/>
      <c r="H24" s="0" t="n"/>
      <c r="I24" s="0" t="n"/>
    </row>
    <row customHeight="true" hidden="false" ht="32.25" outlineLevel="0" r="25">
      <c r="A25" s="433" t="s">
        <v>42</v>
      </c>
      <c r="B25" s="436" t="s">
        <v>535</v>
      </c>
      <c r="C25" s="437" t="n">
        <f aca="false" ca="false" dt2D="false" dtr="false" t="normal">'приложение 6'!G125</f>
        <v>8067689.79</v>
      </c>
      <c r="D25" s="0" t="n"/>
      <c r="E25" s="0" t="n"/>
      <c r="F25" s="0" t="n"/>
      <c r="G25" s="0" t="n"/>
      <c r="H25" s="0" t="n"/>
      <c r="I25" s="0" t="n"/>
    </row>
    <row customHeight="true" hidden="false" ht="29.25" outlineLevel="0" r="26">
      <c r="A26" s="433" t="n"/>
      <c r="B26" s="434" t="s">
        <v>536</v>
      </c>
      <c r="C26" s="435" t="n">
        <f aca="false" ca="false" dt2D="false" dtr="false" t="normal">C17</f>
        <v>1189310.62</v>
      </c>
      <c r="D26" s="0" t="n"/>
      <c r="E26" s="0" t="n"/>
      <c r="F26" s="0" t="n"/>
      <c r="G26" s="0" t="n"/>
      <c r="H26" s="0" t="n"/>
      <c r="I26" s="0" t="n"/>
    </row>
  </sheetData>
  <mergeCells count="14">
    <mergeCell ref="C14:C16"/>
    <mergeCell ref="B14:B16"/>
    <mergeCell ref="A14:A16"/>
    <mergeCell ref="A8:C8"/>
    <mergeCell ref="A11:C11"/>
    <mergeCell ref="A9:C9"/>
    <mergeCell ref="A7:C7"/>
    <mergeCell ref="A1:C1"/>
    <mergeCell ref="B6:C6"/>
    <mergeCell ref="A5:C5"/>
    <mergeCell ref="A4:C4"/>
    <mergeCell ref="A3:C3"/>
    <mergeCell ref="B2:C2"/>
    <mergeCell ref="A12:C12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3"/>
</worksheet>
</file>

<file path=xl/worksheets/sheet2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9.44567524119291"/>
    <col customWidth="true" hidden="false" max="2" min="2" outlineLevel="0" width="54.5330328265284"/>
    <col customWidth="true" hidden="false" max="3" min="3" outlineLevel="0" width="23.4146295252165"/>
  </cols>
  <sheetData>
    <row outlineLevel="0" r="1">
      <c r="A1" s="456" t="n"/>
      <c r="B1" s="457" t="s">
        <v>542</v>
      </c>
      <c r="C1" s="457" t="s"/>
    </row>
    <row outlineLevel="0" r="2">
      <c r="A2" s="456" t="n"/>
      <c r="B2" s="457" t="s">
        <v>1</v>
      </c>
      <c r="C2" s="457" t="s"/>
    </row>
    <row outlineLevel="0" r="3">
      <c r="A3" s="456" t="n"/>
      <c r="B3" s="457" t="s">
        <v>2</v>
      </c>
      <c r="C3" s="457" t="s"/>
    </row>
    <row outlineLevel="0" r="4">
      <c r="A4" s="456" t="n"/>
      <c r="B4" s="458" t="s">
        <v>3</v>
      </c>
      <c r="C4" s="458" t="s"/>
    </row>
    <row outlineLevel="0" r="5">
      <c r="A5" s="456" t="n"/>
      <c r="B5" s="458" t="s">
        <v>45</v>
      </c>
      <c r="C5" s="458" t="s"/>
    </row>
    <row outlineLevel="0" r="6">
      <c r="A6" s="456" t="n"/>
      <c r="B6" s="458" t="s">
        <v>487</v>
      </c>
      <c r="C6" s="458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456" t="n"/>
      <c r="B9" s="460" t="n"/>
      <c r="C9" s="461" t="n"/>
    </row>
    <row outlineLevel="0" r="10">
      <c r="A10" s="456" t="n"/>
      <c r="B10" s="460" t="n"/>
      <c r="C10" s="461" t="n"/>
    </row>
    <row outlineLevel="0" r="11">
      <c r="A11" s="456" t="n"/>
      <c r="B11" s="462" t="s">
        <v>543</v>
      </c>
      <c r="C11" s="462" t="s"/>
    </row>
    <row outlineLevel="0" r="12">
      <c r="A12" s="456" t="n"/>
      <c r="B12" s="460" t="n"/>
      <c r="C12" s="463" t="s">
        <v>544</v>
      </c>
    </row>
    <row customHeight="true" hidden="false" ht="20.5546569824219" outlineLevel="0" r="13">
      <c r="A13" s="456" t="n"/>
      <c r="B13" s="465" t="s">
        <v>29</v>
      </c>
      <c r="C13" s="465" t="s">
        <v>545</v>
      </c>
    </row>
    <row outlineLevel="0" r="14">
      <c r="A14" s="456" t="n"/>
      <c r="B14" s="466" t="s">
        <v>263</v>
      </c>
      <c r="C14" s="467" t="n"/>
    </row>
    <row outlineLevel="0" r="15">
      <c r="A15" s="456" t="n"/>
      <c r="B15" s="466" t="s">
        <v>547</v>
      </c>
      <c r="C15" s="467" t="n"/>
    </row>
    <row outlineLevel="0" r="16">
      <c r="A16" s="456" t="n"/>
      <c r="B16" s="468" t="s">
        <v>265</v>
      </c>
      <c r="C16" s="469" t="n"/>
    </row>
    <row outlineLevel="0" r="17">
      <c r="A17" s="456" t="n"/>
      <c r="B17" s="468" t="s">
        <v>547</v>
      </c>
      <c r="C17" s="469" t="n"/>
    </row>
    <row outlineLevel="0" r="18">
      <c r="A18" s="456" t="n"/>
      <c r="B18" s="470" t="s">
        <v>337</v>
      </c>
      <c r="C18" s="471" t="n">
        <f aca="false" ca="false" dt2D="false" dtr="false" t="normal">C20</f>
        <v>2589749.89</v>
      </c>
    </row>
    <row outlineLevel="0" r="19">
      <c r="A19" s="456" t="n"/>
      <c r="B19" s="472" t="s">
        <v>547</v>
      </c>
      <c r="C19" s="471" t="n"/>
    </row>
    <row outlineLevel="0" r="20">
      <c r="A20" s="456" t="n"/>
      <c r="B20" s="472" t="s">
        <v>572</v>
      </c>
      <c r="C20" s="471" t="n">
        <f aca="false" ca="false" dt2D="false" dtr="false" t="normal">'приложение 6'!G68</f>
        <v>2589749.89</v>
      </c>
    </row>
    <row outlineLevel="0" r="21">
      <c r="A21" s="456" t="n"/>
      <c r="B21" s="466" t="s">
        <v>156</v>
      </c>
      <c r="C21" s="467" t="n">
        <f aca="false" ca="false" dt2D="false" dtr="false" t="normal">C18</f>
        <v>2589749.89</v>
      </c>
    </row>
  </sheetData>
  <mergeCells count="9">
    <mergeCell ref="B11:C11"/>
    <mergeCell ref="A8:C8"/>
    <mergeCell ref="A7:C7"/>
    <mergeCell ref="B6:C6"/>
    <mergeCell ref="B5:C5"/>
    <mergeCell ref="B4:C4"/>
    <mergeCell ref="B3:C3"/>
    <mergeCell ref="B2:C2"/>
    <mergeCell ref="B1:C1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75"/>
</worksheet>
</file>

<file path=xl/worksheets/sheet2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7"/>
  <sheetViews>
    <sheetView showZeros="true" workbookViewId="0"/>
  </sheetViews>
  <sheetFormatPr baseColWidth="8" customHeight="false" defaultColWidth="10.7884703773945" defaultRowHeight="15" zeroHeight="false"/>
  <cols>
    <col customWidth="true" hidden="false" max="2" min="2" outlineLevel="0" width="48.413298694866"/>
    <col customWidth="true" hidden="false" max="3" min="3" outlineLevel="0" width="31.5299291345949"/>
  </cols>
  <sheetData>
    <row outlineLevel="0" r="1">
      <c r="A1" s="456" t="n"/>
      <c r="B1" s="457" t="s">
        <v>542</v>
      </c>
      <c r="C1" s="457" t="s"/>
    </row>
    <row outlineLevel="0" r="2">
      <c r="A2" s="456" t="n"/>
      <c r="B2" s="457" t="s">
        <v>1</v>
      </c>
      <c r="C2" s="457" t="s"/>
    </row>
    <row outlineLevel="0" r="3">
      <c r="A3" s="456" t="n"/>
      <c r="B3" s="457" t="s">
        <v>2</v>
      </c>
      <c r="C3" s="457" t="s"/>
    </row>
    <row outlineLevel="0" r="4">
      <c r="A4" s="456" t="n"/>
      <c r="B4" s="458" t="s">
        <v>3</v>
      </c>
      <c r="C4" s="458" t="s"/>
    </row>
    <row outlineLevel="0" r="5">
      <c r="A5" s="456" t="n"/>
      <c r="B5" s="458" t="s">
        <v>45</v>
      </c>
      <c r="C5" s="458" t="s"/>
    </row>
    <row outlineLevel="0" r="6">
      <c r="A6" s="456" t="n"/>
      <c r="B6" s="458" t="s">
        <v>487</v>
      </c>
      <c r="C6" s="458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456" t="n"/>
      <c r="B9" s="460" t="n"/>
      <c r="C9" s="461" t="n"/>
    </row>
    <row outlineLevel="0" r="10">
      <c r="A10" s="456" t="n"/>
      <c r="B10" s="460" t="n"/>
      <c r="C10" s="461" t="n"/>
    </row>
    <row outlineLevel="0" r="11">
      <c r="A11" s="456" t="n"/>
      <c r="B11" s="462" t="s">
        <v>543</v>
      </c>
      <c r="C11" s="462" t="s"/>
    </row>
    <row outlineLevel="0" r="12">
      <c r="A12" s="456" t="n"/>
      <c r="B12" s="460" t="n"/>
      <c r="C12" s="463" t="s">
        <v>544</v>
      </c>
    </row>
    <row outlineLevel="0" r="13">
      <c r="A13" s="456" t="n"/>
      <c r="B13" s="465" t="s">
        <v>29</v>
      </c>
      <c r="C13" s="465" t="s">
        <v>545</v>
      </c>
    </row>
    <row outlineLevel="0" r="14">
      <c r="A14" s="456" t="n"/>
      <c r="B14" s="466" t="s">
        <v>546</v>
      </c>
      <c r="C14" s="467" t="n"/>
    </row>
    <row outlineLevel="0" r="15">
      <c r="A15" s="456" t="n"/>
      <c r="B15" s="466" t="s">
        <v>547</v>
      </c>
      <c r="C15" s="467" t="n"/>
    </row>
    <row outlineLevel="0" r="16">
      <c r="A16" s="456" t="n"/>
      <c r="B16" s="468" t="s">
        <v>548</v>
      </c>
      <c r="C16" s="469" t="n"/>
    </row>
    <row outlineLevel="0" r="17">
      <c r="A17" s="456" t="n"/>
      <c r="B17" s="468" t="s">
        <v>547</v>
      </c>
      <c r="C17" s="469" t="n"/>
    </row>
    <row outlineLevel="0" r="18">
      <c r="A18" s="456" t="n"/>
      <c r="B18" s="470" t="s">
        <v>549</v>
      </c>
      <c r="C18" s="503" t="n">
        <f aca="false" ca="false" dt2D="false" dtr="false" t="normal">C20</f>
        <v>2589749.89</v>
      </c>
    </row>
    <row outlineLevel="0" r="19">
      <c r="A19" s="456" t="n"/>
      <c r="B19" s="472" t="s">
        <v>547</v>
      </c>
      <c r="C19" s="471" t="n"/>
    </row>
    <row outlineLevel="0" r="20">
      <c r="A20" s="456" t="n"/>
      <c r="B20" s="472" t="s">
        <v>550</v>
      </c>
      <c r="C20" s="471" t="n">
        <f aca="false" ca="false" dt2D="false" dtr="false" t="normal">'приложение 6'!G69</f>
        <v>2589749.89</v>
      </c>
    </row>
    <row outlineLevel="0" r="21">
      <c r="A21" s="456" t="n"/>
      <c r="B21" s="504" t="s">
        <v>573</v>
      </c>
      <c r="C21" s="505" t="n">
        <f aca="false" ca="false" dt2D="false" dtr="false" t="normal">C23+C24+C25+C26</f>
        <v>575200</v>
      </c>
    </row>
    <row outlineLevel="0" r="22">
      <c r="A22" s="456" t="n"/>
      <c r="B22" s="506" t="s">
        <v>574</v>
      </c>
      <c r="C22" s="467" t="n"/>
    </row>
    <row outlineLevel="0" r="23">
      <c r="A23" s="456" t="n"/>
      <c r="B23" s="507" t="s">
        <v>367</v>
      </c>
      <c r="C23" s="508" t="n">
        <f aca="false" ca="false" dt2D="false" dtr="false" t="normal">'приложение 6'!G89</f>
        <v>341200</v>
      </c>
    </row>
    <row outlineLevel="0" r="24">
      <c r="A24" s="456" t="n"/>
      <c r="B24" s="509" t="s">
        <v>370</v>
      </c>
      <c r="C24" s="508" t="n">
        <f aca="false" ca="false" dt2D="false" dtr="false" t="normal">'приложение 6'!G91</f>
        <v>20000</v>
      </c>
    </row>
    <row outlineLevel="0" r="25">
      <c r="A25" s="456" t="n"/>
      <c r="B25" s="507" t="s">
        <v>372</v>
      </c>
      <c r="C25" s="508" t="n">
        <f aca="false" ca="false" dt2D="false" dtr="false" t="normal">'приложение 6'!G93</f>
        <v>200000</v>
      </c>
    </row>
    <row outlineLevel="0" r="26">
      <c r="A26" s="456" t="n"/>
      <c r="B26" s="507" t="s">
        <v>374</v>
      </c>
      <c r="C26" s="508" t="n">
        <f aca="false" ca="false" dt2D="false" dtr="false" t="normal">'приложение 6'!G95</f>
        <v>14000</v>
      </c>
    </row>
    <row outlineLevel="0" r="27">
      <c r="A27" s="456" t="n"/>
      <c r="B27" s="466" t="s">
        <v>156</v>
      </c>
      <c r="C27" s="467" t="n">
        <f aca="false" ca="false" dt2D="false" dtr="false" t="normal">C18+C21</f>
        <v>3164949.89</v>
      </c>
    </row>
  </sheetData>
  <mergeCells count="9">
    <mergeCell ref="B11:C11"/>
    <mergeCell ref="A8:C8"/>
    <mergeCell ref="A7:C7"/>
    <mergeCell ref="B6:C6"/>
    <mergeCell ref="B5:C5"/>
    <mergeCell ref="B4:C4"/>
    <mergeCell ref="B3:C3"/>
    <mergeCell ref="B2:C2"/>
    <mergeCell ref="B1:C1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6.607536996221"/>
    <col customWidth="true" hidden="false" max="2" min="2" outlineLevel="0" width="35.3880250981714"/>
    <col customWidth="true" hidden="false" max="3" min="3" outlineLevel="0" width="17.6940084890973"/>
    <col customWidth="true" hidden="false" max="4" min="4" outlineLevel="0" width="16.4966746157855"/>
  </cols>
  <sheetData>
    <row outlineLevel="0" r="1">
      <c r="A1" s="1" t="s">
        <v>512</v>
      </c>
      <c r="B1" s="1" t="s"/>
      <c r="C1" s="1" t="s"/>
      <c r="D1" s="1" t="s"/>
    </row>
    <row outlineLevel="0" r="2">
      <c r="A2" s="65" t="n"/>
      <c r="B2" s="65" t="s"/>
      <c r="C2" s="65" t="s"/>
    </row>
    <row outlineLevel="0" r="3">
      <c r="A3" s="1" t="n"/>
      <c r="B3" s="1" t="s"/>
      <c r="C3" s="1" t="s"/>
    </row>
    <row outlineLevel="0" r="4">
      <c r="A4" s="96" t="n"/>
      <c r="B4" s="0" t="n"/>
      <c r="C4" s="0" t="n"/>
    </row>
    <row outlineLevel="0" r="5">
      <c r="A5" s="5" t="s">
        <v>515</v>
      </c>
      <c r="B5" s="5" t="s"/>
      <c r="C5" s="5" t="s"/>
      <c r="D5" s="5" t="s"/>
    </row>
    <row outlineLevel="0" r="6">
      <c r="A6" s="5" t="s">
        <v>575</v>
      </c>
      <c r="B6" s="5" t="s"/>
      <c r="C6" s="5" t="s"/>
      <c r="D6" s="5" t="s"/>
    </row>
    <row outlineLevel="0" r="7">
      <c r="A7" s="426" t="s">
        <v>517</v>
      </c>
      <c r="B7" s="0" t="n"/>
      <c r="C7" s="0" t="n"/>
    </row>
    <row outlineLevel="0" r="8">
      <c r="A8" s="427" t="s">
        <v>518</v>
      </c>
      <c r="B8" s="427" t="s">
        <v>519</v>
      </c>
      <c r="C8" s="427" t="s">
        <v>576</v>
      </c>
      <c r="D8" s="427" t="s">
        <v>577</v>
      </c>
    </row>
    <row outlineLevel="0" r="9">
      <c r="A9" s="428" t="s"/>
      <c r="B9" s="428" t="s"/>
      <c r="C9" s="428" t="s"/>
      <c r="D9" s="428" t="s"/>
    </row>
    <row outlineLevel="0" r="10">
      <c r="A10" s="429" t="s"/>
      <c r="B10" s="429" t="s"/>
      <c r="C10" s="429" t="s"/>
      <c r="D10" s="429" t="s"/>
    </row>
    <row outlineLevel="0" r="11">
      <c r="A11" s="430" t="s">
        <v>520</v>
      </c>
      <c r="B11" s="431" t="s">
        <v>521</v>
      </c>
      <c r="C11" s="432" t="n">
        <f aca="false" ca="false" dt2D="false" dtr="false" t="normal">C17+C12</f>
        <v>1975038.75</v>
      </c>
      <c r="D11" s="510" t="n">
        <f aca="false" ca="false" dt2D="false" dtr="false" t="normal">D12+D16</f>
        <v>1049466.2</v>
      </c>
    </row>
    <row outlineLevel="0" r="12">
      <c r="A12" s="433" t="s">
        <v>522</v>
      </c>
      <c r="B12" s="434" t="s">
        <v>523</v>
      </c>
      <c r="C12" s="435" t="n">
        <f aca="false" ca="false" dt2D="false" dtr="false" t="normal">C13</f>
        <v>-8753420.68</v>
      </c>
      <c r="D12" s="511" t="n">
        <v>-8737707.79</v>
      </c>
    </row>
    <row outlineLevel="0" r="13">
      <c r="A13" s="433" t="s">
        <v>524</v>
      </c>
      <c r="B13" s="436" t="s">
        <v>525</v>
      </c>
      <c r="C13" s="437" t="n">
        <f aca="false" ca="false" dt2D="false" dtr="false" t="normal">C14</f>
        <v>-8753420.68</v>
      </c>
      <c r="D13" s="236" t="n">
        <f aca="false" ca="false" dt2D="false" dtr="false" t="normal">D12</f>
        <v>-8737707.79</v>
      </c>
    </row>
    <row outlineLevel="0" r="14">
      <c r="A14" s="433" t="s">
        <v>526</v>
      </c>
      <c r="B14" s="436" t="s">
        <v>527</v>
      </c>
      <c r="C14" s="437" t="n">
        <f aca="false" ca="false" dt2D="false" dtr="false" t="normal">C15</f>
        <v>-8753420.68</v>
      </c>
      <c r="D14" s="236" t="n">
        <f aca="false" ca="false" dt2D="false" dtr="false" t="normal">D13</f>
        <v>-8737707.79</v>
      </c>
    </row>
    <row outlineLevel="0" r="15">
      <c r="A15" s="433" t="s">
        <v>40</v>
      </c>
      <c r="B15" s="436" t="s">
        <v>528</v>
      </c>
      <c r="C15" s="502" t="n">
        <v>-8753420.68</v>
      </c>
      <c r="D15" s="236" t="n">
        <f aca="false" ca="false" dt2D="false" dtr="false" t="normal">D14</f>
        <v>-8737707.79</v>
      </c>
    </row>
    <row outlineLevel="0" r="16">
      <c r="A16" s="433" t="s">
        <v>529</v>
      </c>
      <c r="B16" s="434" t="s">
        <v>530</v>
      </c>
      <c r="C16" s="435" t="n">
        <f aca="false" ca="false" dt2D="false" dtr="false" t="normal">C17</f>
        <v>10728459.43</v>
      </c>
      <c r="D16" s="512" t="n">
        <v>9787173.99</v>
      </c>
    </row>
    <row outlineLevel="0" r="17">
      <c r="A17" s="433" t="s">
        <v>531</v>
      </c>
      <c r="B17" s="436" t="s">
        <v>532</v>
      </c>
      <c r="C17" s="437" t="n">
        <f aca="false" ca="false" dt2D="false" dtr="false" t="normal">C18</f>
        <v>10728459.43</v>
      </c>
      <c r="D17" s="236" t="n">
        <f aca="false" ca="false" dt2D="false" dtr="false" t="normal">D16</f>
        <v>9787173.99</v>
      </c>
    </row>
    <row outlineLevel="0" r="18">
      <c r="A18" s="433" t="s">
        <v>533</v>
      </c>
      <c r="B18" s="436" t="s">
        <v>534</v>
      </c>
      <c r="C18" s="437" t="n">
        <f aca="false" ca="false" dt2D="false" dtr="false" t="normal">C19</f>
        <v>10728459.43</v>
      </c>
      <c r="D18" s="236" t="n">
        <f aca="false" ca="false" dt2D="false" dtr="false" t="normal">D17</f>
        <v>9787173.99</v>
      </c>
    </row>
    <row outlineLevel="0" r="19">
      <c r="A19" s="433" t="s">
        <v>42</v>
      </c>
      <c r="B19" s="436" t="s">
        <v>535</v>
      </c>
      <c r="C19" s="437" t="n">
        <v>10728459.43</v>
      </c>
      <c r="D19" s="236" t="n">
        <f aca="false" ca="false" dt2D="false" dtr="false" t="normal">D18</f>
        <v>9787173.99</v>
      </c>
    </row>
    <row outlineLevel="0" r="20">
      <c r="A20" s="433" t="n"/>
      <c r="B20" s="434" t="s">
        <v>536</v>
      </c>
      <c r="C20" s="435" t="n">
        <f aca="false" ca="false" dt2D="false" dtr="false" t="normal">C19+C15</f>
        <v>1975038.75</v>
      </c>
      <c r="D20" s="510" t="n">
        <f aca="false" ca="false" dt2D="false" dtr="false" t="normal">D11</f>
        <v>1049466.2</v>
      </c>
    </row>
  </sheetData>
  <mergeCells count="9">
    <mergeCell ref="A1:D1"/>
    <mergeCell ref="C8:C10"/>
    <mergeCell ref="B8:B10"/>
    <mergeCell ref="A8:A10"/>
    <mergeCell ref="A5:D5"/>
    <mergeCell ref="D8:D10"/>
    <mergeCell ref="A3:C3"/>
    <mergeCell ref="A2:C2"/>
    <mergeCell ref="A6:D6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10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7.2851571731451"/>
    <col customWidth="true" max="2" min="2" outlineLevel="0" width="44.1406237867613"/>
    <col customWidth="true" max="3" min="3" outlineLevel="0" width="18.9999998308338"/>
    <col customWidth="true" max="4" min="4" outlineLevel="0" width="119.570316545451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ht="15.75" outlineLevel="0" r="7">
      <c r="A7" s="4" t="n"/>
      <c r="B7" s="64" t="s">
        <v>47</v>
      </c>
      <c r="C7" s="64" t="s"/>
    </row>
    <row ht="15.75" outlineLevel="0" r="8">
      <c r="A8" s="4" t="n"/>
      <c r="B8" s="65" t="s">
        <v>48</v>
      </c>
      <c r="C8" s="65" t="s"/>
    </row>
    <row ht="15.75" outlineLevel="0" r="9">
      <c r="A9" s="4" t="n"/>
    </row>
    <row ht="15.75" outlineLevel="0" r="11">
      <c r="A11" s="45" t="s">
        <v>49</v>
      </c>
      <c r="B11" s="45" t="s"/>
      <c r="C11" s="45" t="s"/>
    </row>
    <row outlineLevel="0" r="12">
      <c r="A12" s="3" t="n"/>
    </row>
    <row ht="15.75" outlineLevel="0" r="13">
      <c r="A13" s="1" t="n"/>
    </row>
    <row customHeight="true" ht="29.25" outlineLevel="0" r="14">
      <c r="A14" s="66" t="s">
        <v>50</v>
      </c>
      <c r="B14" s="66" t="s">
        <v>51</v>
      </c>
      <c r="C14" s="66" t="s">
        <v>52</v>
      </c>
    </row>
    <row ht="15.75" outlineLevel="0" r="15">
      <c r="A15" s="67" t="s"/>
      <c r="B15" s="67" t="s"/>
      <c r="C15" s="67" t="s"/>
    </row>
    <row customHeight="true" hidden="false" ht="35.9999694824219" outlineLevel="0" r="16">
      <c r="A16" s="68" t="s">
        <v>53</v>
      </c>
      <c r="B16" s="69" t="s">
        <v>54</v>
      </c>
      <c r="C16" s="70" t="n">
        <f aca="false" ca="false" dt2D="false" dtr="false" t="normal">C17+C19+C23+C26</f>
        <v>3762700.04</v>
      </c>
    </row>
    <row customHeight="true" ht="22.5"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customHeight="true" hidden="false" ht="21"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customHeight="true" hidden="false" ht="32.25"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  <c r="D19" s="0" t="n"/>
    </row>
    <row customHeight="true" hidden="false" ht="48.75"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customHeight="true" hidden="true" ht="17.25" outlineLevel="0" r="21">
      <c r="A21" s="71" t="s">
        <v>63</v>
      </c>
      <c r="B21" s="40" t="s">
        <v>64</v>
      </c>
      <c r="C21" s="72" t="n"/>
    </row>
    <row customHeight="true" hidden="true" ht="18" outlineLevel="0" r="22">
      <c r="A22" s="71" t="s">
        <v>65</v>
      </c>
      <c r="B22" s="40" t="s">
        <v>66</v>
      </c>
      <c r="C22" s="72" t="n"/>
    </row>
    <row customHeight="true" hidden="false" ht="21.75" outlineLevel="0" r="23">
      <c r="A23" s="68" t="s">
        <v>67</v>
      </c>
      <c r="B23" s="69" t="s">
        <v>68</v>
      </c>
      <c r="C23" s="70" t="n">
        <f aca="false" ca="false" dt2D="false" dtr="false" t="normal">C24+C25</f>
        <v>1350000</v>
      </c>
    </row>
    <row customHeight="true" hidden="false" ht="23.9999694824219" outlineLevel="0" r="24">
      <c r="A24" s="71" t="s">
        <v>69</v>
      </c>
      <c r="B24" s="40" t="s">
        <v>70</v>
      </c>
      <c r="C24" s="72" t="n">
        <f aca="false" ca="false" dt2D="false" dtr="false" t="normal">50000</f>
        <v>50000</v>
      </c>
    </row>
    <row customHeight="true" hidden="false" ht="25.5" outlineLevel="0" r="25">
      <c r="A25" s="71" t="s">
        <v>71</v>
      </c>
      <c r="B25" s="40" t="s">
        <v>72</v>
      </c>
      <c r="C25" s="72" t="n">
        <f aca="false" ca="false" dt2D="false" dtr="false" t="normal">1300000</f>
        <v>1300000</v>
      </c>
    </row>
    <row customHeight="true" hidden="false" ht="38.25" outlineLevel="0" r="26">
      <c r="A26" s="74" t="s">
        <v>73</v>
      </c>
      <c r="B26" s="75" t="s">
        <v>74</v>
      </c>
      <c r="C26" s="70" t="n">
        <f aca="false" ca="false" dt2D="false" dtr="false" t="normal">C27</f>
        <v>429700.04</v>
      </c>
    </row>
    <row customHeight="true" hidden="false" ht="77.25" outlineLevel="0" r="27">
      <c r="A27" s="76" t="s">
        <v>75</v>
      </c>
      <c r="B27" s="77" t="s">
        <v>76</v>
      </c>
      <c r="C27" s="78" t="n">
        <f aca="false" ca="false" dt2D="false" dtr="false" t="normal">429700.04</f>
        <v>429700.04</v>
      </c>
    </row>
    <row customHeight="true" hidden="false" ht="27.75" outlineLevel="0" r="28">
      <c r="A28" s="68" t="s">
        <v>77</v>
      </c>
      <c r="B28" s="69" t="s">
        <v>78</v>
      </c>
      <c r="C28" s="70" t="n">
        <f aca="false" ca="false" dt2D="false" dtr="false" t="normal">C29</f>
        <v>2230130.22</v>
      </c>
    </row>
    <row customHeight="true" ht="35.25" outlineLevel="0" r="29">
      <c r="A29" s="71" t="s">
        <v>79</v>
      </c>
      <c r="B29" s="40" t="s">
        <v>80</v>
      </c>
      <c r="C29" s="72" t="n">
        <f aca="false" ca="false" dt2D="false" dtr="false" t="normal">C30+C31+C32+C34</f>
        <v>2230130.22</v>
      </c>
    </row>
    <row customHeight="true" ht="35.25" outlineLevel="0" r="30">
      <c r="A30" s="71" t="s">
        <v>81</v>
      </c>
      <c r="B30" s="40" t="s">
        <v>82</v>
      </c>
      <c r="C30" s="79" t="n">
        <f aca="false" ca="false" dt2D="false" dtr="false" t="normal">1671000+101000+16080.81</f>
        <v>1788080.81</v>
      </c>
    </row>
    <row customHeight="true" hidden="false" ht="36.75"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</f>
        <v>336404.91</v>
      </c>
    </row>
    <row customHeight="true" ht="33"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customHeight="true" hidden="true" ht="0.75" outlineLevel="0" r="33">
      <c r="A33" s="71" t="s">
        <v>87</v>
      </c>
      <c r="B33" s="24" t="s">
        <v>88</v>
      </c>
      <c r="C33" s="72" t="n"/>
    </row>
    <row customHeight="true" hidden="true" ht="24.75" outlineLevel="0" r="34">
      <c r="A34" s="71" t="s">
        <v>89</v>
      </c>
      <c r="B34" s="40" t="s">
        <v>90</v>
      </c>
      <c r="C34" s="72" t="n"/>
    </row>
    <row customHeight="true" hidden="true" ht="96.75" outlineLevel="0" r="35">
      <c r="A35" s="71" t="s">
        <v>91</v>
      </c>
      <c r="B35" s="40" t="s">
        <v>92</v>
      </c>
      <c r="C35" s="72" t="n"/>
    </row>
    <row customHeight="true" hidden="true" ht="52.5" outlineLevel="0" r="36">
      <c r="A36" s="71" t="s">
        <v>93</v>
      </c>
      <c r="B36" s="40" t="s">
        <v>94</v>
      </c>
      <c r="C36" s="72" t="n"/>
    </row>
    <row customHeight="true" ht="24" outlineLevel="0" r="37">
      <c r="A37" s="71" t="n"/>
      <c r="B37" s="69" t="s">
        <v>95</v>
      </c>
      <c r="C37" s="70" t="n">
        <f aca="false" ca="false" dt2D="false" dtr="false" t="normal">C28+C16</f>
        <v>5992830.26</v>
      </c>
    </row>
    <row customHeight="true" ht="64.5" outlineLevel="0" r="105"/>
  </sheetData>
  <mergeCells count="11">
    <mergeCell ref="A4:C4"/>
    <mergeCell ref="B8:C8"/>
    <mergeCell ref="B5:C5"/>
    <mergeCell ref="B2:C2"/>
    <mergeCell ref="B3:C3"/>
    <mergeCell ref="B14:B15"/>
    <mergeCell ref="C14:C15"/>
    <mergeCell ref="A14:A15"/>
    <mergeCell ref="A11:C11"/>
    <mergeCell ref="B7:C7"/>
    <mergeCell ref="A6:C6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96"/>
</worksheet>
</file>

<file path=xl/worksheets/sheet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36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29.5343663635378"/>
    <col customWidth="true" hidden="false" max="2" min="2" outlineLevel="0" width="42.0399046105735"/>
    <col customWidth="true" max="3" min="3" outlineLevel="0" width="15.8554684744441"/>
    <col customWidth="true" max="4" min="4" outlineLevel="0" width="15.5703124854623"/>
  </cols>
  <sheetData>
    <row outlineLevel="0" r="1">
      <c r="A1" s="3" t="n"/>
      <c r="D1" s="1" t="s">
        <v>23</v>
      </c>
    </row>
    <row outlineLevel="0" r="2">
      <c r="A2" s="1" t="s">
        <v>24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96</v>
      </c>
      <c r="B4" s="1" t="s"/>
      <c r="C4" s="1" t="s"/>
      <c r="D4" s="1" t="s"/>
    </row>
    <row outlineLevel="0" r="5">
      <c r="A5" s="1" t="s">
        <v>45</v>
      </c>
      <c r="B5" s="1" t="s"/>
      <c r="C5" s="1" t="s"/>
      <c r="D5" s="1" t="s"/>
    </row>
    <row outlineLevel="0" r="6">
      <c r="A6" s="1" t="s">
        <v>97</v>
      </c>
      <c r="B6" s="1" t="s"/>
      <c r="C6" s="1" t="s"/>
      <c r="D6" s="1" t="s"/>
    </row>
    <row outlineLevel="0" r="7">
      <c r="A7" s="3" t="n"/>
      <c r="B7" s="64" t="s">
        <v>47</v>
      </c>
      <c r="C7" s="64" t="s"/>
      <c r="D7" s="64" t="s"/>
    </row>
    <row outlineLevel="0" r="8">
      <c r="A8" s="3" t="n"/>
      <c r="B8" s="65" t="s">
        <v>48</v>
      </c>
      <c r="C8" s="65" t="s"/>
      <c r="D8" s="65" t="s"/>
    </row>
    <row outlineLevel="0" r="9">
      <c r="A9" s="3" t="n"/>
      <c r="B9" s="2" t="n"/>
      <c r="C9" s="1" t="n"/>
      <c r="D9" s="1" t="n"/>
    </row>
    <row outlineLevel="0" r="10">
      <c r="A10" s="3" t="n"/>
      <c r="B10" s="2" t="n"/>
      <c r="C10" s="1" t="n"/>
      <c r="D10" s="1" t="s"/>
    </row>
    <row ht="15.75" outlineLevel="0" r="11">
      <c r="A11" s="45" t="s">
        <v>98</v>
      </c>
      <c r="B11" s="45" t="s"/>
      <c r="C11" s="45" t="s"/>
      <c r="D11" s="45" t="s"/>
    </row>
    <row ht="15.75" outlineLevel="0" r="12">
      <c r="A12" s="45" t="s">
        <v>99</v>
      </c>
      <c r="B12" s="45" t="s"/>
      <c r="C12" s="45" t="s"/>
      <c r="D12" s="45" t="s"/>
    </row>
    <row ht="16.5" outlineLevel="0" r="13">
      <c r="A13" s="5" t="n"/>
    </row>
    <row customFormat="true" customHeight="true" ht="29.25" outlineLevel="0" r="14" s="80">
      <c r="A14" s="68" t="s">
        <v>100</v>
      </c>
      <c r="B14" s="68" t="s">
        <v>101</v>
      </c>
      <c r="C14" s="68" t="s">
        <v>102</v>
      </c>
      <c r="D14" s="81" t="s"/>
    </row>
    <row customFormat="true" ht="15.75" outlineLevel="0" r="15" s="80">
      <c r="A15" s="82" t="s"/>
      <c r="B15" s="82" t="s"/>
      <c r="C15" s="68" t="s">
        <v>103</v>
      </c>
      <c r="D15" s="68" t="s">
        <v>104</v>
      </c>
    </row>
    <row customFormat="true" customHeight="true" ht="33.75" outlineLevel="0" r="16" s="80">
      <c r="A16" s="68" t="s">
        <v>105</v>
      </c>
      <c r="B16" s="69" t="s">
        <v>106</v>
      </c>
      <c r="C16" s="70" t="n">
        <f aca="false" ca="false" dt2D="false" dtr="false" t="normal">C17+C19+C23+C26</f>
        <v>3845700.04</v>
      </c>
      <c r="D16" s="70" t="n">
        <f aca="false" ca="false" dt2D="false" dtr="false" t="normal">D17+D19+D23+D26</f>
        <v>3988700.04</v>
      </c>
    </row>
    <row customFormat="true" customHeight="true" ht="35.25" outlineLevel="0" r="17" s="80">
      <c r="A17" s="68" t="s">
        <v>107</v>
      </c>
      <c r="B17" s="69" t="s">
        <v>108</v>
      </c>
      <c r="C17" s="70" t="n">
        <f aca="false" ca="false" dt2D="false" dtr="false" t="normal">C18</f>
        <v>56000</v>
      </c>
      <c r="D17" s="70" t="n">
        <f aca="false" ca="false" dt2D="false" dtr="false" t="normal">D18</f>
        <v>58000</v>
      </c>
    </row>
    <row customFormat="true" customHeight="true" ht="32.25" outlineLevel="0" r="18" s="80">
      <c r="A18" s="71" t="s">
        <v>109</v>
      </c>
      <c r="B18" s="40" t="s">
        <v>110</v>
      </c>
      <c r="C18" s="72" t="n">
        <f aca="false" ca="false" dt2D="false" dtr="false" t="normal">56000</f>
        <v>56000</v>
      </c>
      <c r="D18" s="72" t="n">
        <f aca="false" ca="false" dt2D="false" dtr="false" t="normal">58000</f>
        <v>58000</v>
      </c>
    </row>
    <row customFormat="true" customHeight="true" hidden="false" ht="48.7499694824219" outlineLevel="0" r="19" s="80">
      <c r="A19" s="68" t="s">
        <v>111</v>
      </c>
      <c r="B19" s="69" t="s">
        <v>112</v>
      </c>
      <c r="C19" s="70" t="n">
        <f aca="false" ca="false" dt2D="false" dtr="false" t="normal">C20</f>
        <v>1991000</v>
      </c>
      <c r="D19" s="70" t="n">
        <f aca="false" ca="false" dt2D="false" dtr="false" t="normal">D20</f>
        <v>2109000</v>
      </c>
    </row>
    <row customFormat="true" customHeight="true" ht="45" outlineLevel="0" r="20" s="80">
      <c r="A20" s="71" t="s">
        <v>113</v>
      </c>
      <c r="B20" s="40" t="s">
        <v>114</v>
      </c>
      <c r="C20" s="73" t="n">
        <f aca="false" ca="false" dt2D="false" dtr="false" t="normal">1998000-7000</f>
        <v>1991000</v>
      </c>
      <c r="D20" s="73" t="n">
        <f aca="false" ca="false" dt2D="false" dtr="false" t="normal">2117000-8000</f>
        <v>2109000</v>
      </c>
    </row>
    <row customFormat="true" customHeight="true" hidden="true" ht="31.5" outlineLevel="0" r="21" s="80">
      <c r="A21" s="71" t="s">
        <v>115</v>
      </c>
      <c r="B21" s="40" t="s">
        <v>116</v>
      </c>
      <c r="C21" s="72" t="n"/>
      <c r="D21" s="72" t="n"/>
    </row>
    <row customFormat="true" customHeight="true" hidden="true" ht="30.75" outlineLevel="0" r="22" s="80">
      <c r="A22" s="71" t="s">
        <v>117</v>
      </c>
      <c r="B22" s="40" t="s">
        <v>118</v>
      </c>
      <c r="C22" s="72" t="n"/>
      <c r="D22" s="72" t="n"/>
    </row>
    <row customFormat="true" customHeight="true" ht="33" outlineLevel="0" r="23" s="80">
      <c r="A23" s="68" t="s">
        <v>119</v>
      </c>
      <c r="B23" s="69" t="s">
        <v>120</v>
      </c>
      <c r="C23" s="70" t="n">
        <f aca="false" ca="false" dt2D="false" dtr="false" t="normal">C24+C25</f>
        <v>1369000</v>
      </c>
      <c r="D23" s="70" t="n">
        <f aca="false" ca="false" dt2D="false" dtr="false" t="normal">D24+D25</f>
        <v>1392000</v>
      </c>
    </row>
    <row customFormat="true" customHeight="true" ht="33" outlineLevel="0" r="24" s="80">
      <c r="A24" s="71" t="s">
        <v>121</v>
      </c>
      <c r="B24" s="40" t="s">
        <v>122</v>
      </c>
      <c r="C24" s="72" t="n">
        <f aca="false" ca="false" dt2D="false" dtr="false" t="normal">52000</f>
        <v>52000</v>
      </c>
      <c r="D24" s="72" t="n">
        <f aca="false" ca="false" dt2D="false" dtr="false" t="normal">53000</f>
        <v>53000</v>
      </c>
    </row>
    <row customFormat="true" customHeight="true" ht="31.5" outlineLevel="0" r="25" s="80">
      <c r="A25" s="71" t="s">
        <v>123</v>
      </c>
      <c r="B25" s="40" t="s">
        <v>124</v>
      </c>
      <c r="C25" s="72" t="n">
        <f aca="false" ca="false" dt2D="false" dtr="false" t="normal">1317000</f>
        <v>1317000</v>
      </c>
      <c r="D25" s="72" t="n">
        <v>1339000</v>
      </c>
    </row>
    <row customFormat="true" customHeight="true" hidden="false" ht="43.4999694824219" outlineLevel="0" r="26" s="80">
      <c r="A26" s="74" t="s">
        <v>73</v>
      </c>
      <c r="B26" s="75" t="s">
        <v>74</v>
      </c>
      <c r="C26" s="70" t="n">
        <f aca="false" ca="false" dt2D="false" dtr="false" t="normal">C27</f>
        <v>429700.04</v>
      </c>
      <c r="D26" s="70" t="n">
        <f aca="false" ca="false" dt2D="false" dtr="false" t="normal">D27</f>
        <v>429700.04</v>
      </c>
    </row>
    <row customFormat="true" customHeight="true" hidden="false" ht="88.5" outlineLevel="0" r="27" s="80">
      <c r="A27" s="76" t="s">
        <v>75</v>
      </c>
      <c r="B27" s="77" t="s">
        <v>76</v>
      </c>
      <c r="C27" s="78" t="n">
        <f aca="false" ca="false" dt2D="false" dtr="false" t="normal">429700.04</f>
        <v>429700.04</v>
      </c>
      <c r="D27" s="78" t="n">
        <f aca="false" ca="false" dt2D="false" dtr="false" t="normal">429700.04</f>
        <v>429700.04</v>
      </c>
    </row>
    <row customFormat="true" customHeight="true" ht="28.5" outlineLevel="0" r="28" s="80">
      <c r="A28" s="68" t="s">
        <v>125</v>
      </c>
      <c r="B28" s="69" t="s">
        <v>126</v>
      </c>
      <c r="C28" s="70" t="n">
        <f aca="false" ca="false" dt2D="false" dtr="false" t="normal">C29</f>
        <v>1775973.19</v>
      </c>
      <c r="D28" s="70" t="n">
        <f aca="false" ca="false" dt2D="false" dtr="false" t="normal">D29</f>
        <v>1754877.16</v>
      </c>
    </row>
    <row customFormat="true" customHeight="true" hidden="false" ht="33.7499389648438" outlineLevel="0" r="29" s="80">
      <c r="A29" s="71" t="s">
        <v>127</v>
      </c>
      <c r="B29" s="40" t="s">
        <v>128</v>
      </c>
      <c r="C29" s="72" t="n">
        <f aca="false" ca="false" dt2D="false" dtr="false" t="normal">C30+C32+C33</f>
        <v>1775973.19</v>
      </c>
      <c r="D29" s="72" t="n">
        <f aca="false" ca="false" dt2D="false" dtr="false" t="normal">D30+D32+D33</f>
        <v>1754877.16</v>
      </c>
    </row>
    <row customFormat="true" customHeight="true" ht="30.75" outlineLevel="0" r="30" s="80">
      <c r="A30" s="71" t="s">
        <v>129</v>
      </c>
      <c r="B30" s="40" t="s">
        <v>130</v>
      </c>
      <c r="C30" s="79" t="n">
        <f aca="false" ca="false" dt2D="false" dtr="false" t="normal">1650000+15868.69</f>
        <v>1665868.69</v>
      </c>
      <c r="D30" s="79" t="n">
        <f aca="false" ca="false" dt2D="false" dtr="false" t="normal">1625000+15616.16</f>
        <v>1640616.16</v>
      </c>
    </row>
    <row customFormat="true" customHeight="true" hidden="true" ht="33.75" outlineLevel="0" r="31" s="80">
      <c r="A31" s="71" t="s">
        <v>131</v>
      </c>
      <c r="B31" s="40" t="s">
        <v>132</v>
      </c>
      <c r="C31" s="79" t="n"/>
      <c r="D31" s="79" t="n"/>
    </row>
    <row customFormat="true" customHeight="true" hidden="false" ht="30.7499389648438" outlineLevel="0" r="32" s="80">
      <c r="A32" s="71" t="s">
        <v>133</v>
      </c>
      <c r="B32" s="40" t="s">
        <v>134</v>
      </c>
      <c r="C32" s="79" t="n">
        <f aca="false" ca="false" dt2D="false" dtr="false" t="normal">110104.5</f>
        <v>110104.5</v>
      </c>
      <c r="D32" s="79" t="n">
        <f aca="false" ca="false" dt2D="false" dtr="false" t="normal">114261</f>
        <v>114261</v>
      </c>
    </row>
    <row customFormat="true" customHeight="true" hidden="true" ht="27" outlineLevel="0" r="33" s="80">
      <c r="A33" s="71" t="s">
        <v>135</v>
      </c>
      <c r="B33" s="40" t="s">
        <v>132</v>
      </c>
      <c r="C33" s="72" t="n"/>
      <c r="D33" s="72" t="n"/>
    </row>
    <row customFormat="true" customHeight="true" hidden="true" ht="21.75" outlineLevel="0" r="34" s="80">
      <c r="A34" s="71" t="s">
        <v>136</v>
      </c>
      <c r="B34" s="24" t="s">
        <v>137</v>
      </c>
      <c r="C34" s="72" t="n"/>
      <c r="D34" s="72" t="n"/>
    </row>
    <row customFormat="true" customHeight="true" hidden="true" ht="26.25" outlineLevel="0" r="35" s="80">
      <c r="A35" s="71" t="s">
        <v>138</v>
      </c>
      <c r="B35" s="40" t="s">
        <v>139</v>
      </c>
      <c r="C35" s="72" t="n"/>
      <c r="D35" s="72" t="n"/>
    </row>
    <row customFormat="true" customHeight="true" ht="26.25" outlineLevel="0" r="36" s="80">
      <c r="A36" s="71" t="n"/>
      <c r="B36" s="69" t="s">
        <v>140</v>
      </c>
      <c r="C36" s="70" t="n">
        <f aca="false" ca="false" dt2D="false" dtr="false" t="normal">C28+C16</f>
        <v>5621673.23</v>
      </c>
      <c r="D36" s="70" t="n">
        <f aca="false" ca="false" dt2D="false" dtr="false" t="normal">D28+D16</f>
        <v>5743577.2</v>
      </c>
    </row>
  </sheetData>
  <mergeCells count="13">
    <mergeCell ref="A6:D6"/>
    <mergeCell ref="A5:D5"/>
    <mergeCell ref="A4:D4"/>
    <mergeCell ref="A3:D3"/>
    <mergeCell ref="A2:D2"/>
    <mergeCell ref="A14:A15"/>
    <mergeCell ref="C14:D14"/>
    <mergeCell ref="A11:D11"/>
    <mergeCell ref="A12:D12"/>
    <mergeCell ref="C10:D10"/>
    <mergeCell ref="B14:B15"/>
    <mergeCell ref="B7:D7"/>
    <mergeCell ref="B8:D8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89"/>
</worksheet>
</file>

<file path=xl/worksheets/sheet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7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8.4257824824021"/>
    <col customWidth="true" max="2" min="2" outlineLevel="0" width="16.140624463426"/>
    <col bestFit="true" customWidth="true" max="4" min="4" outlineLevel="0" width="10.0000003383324"/>
  </cols>
  <sheetData>
    <row outlineLevel="0" r="1">
      <c r="A1" s="1" t="n"/>
      <c r="B1" s="1" t="s">
        <v>141</v>
      </c>
    </row>
    <row outlineLevel="0" r="2">
      <c r="A2" s="1" t="s">
        <v>142</v>
      </c>
      <c r="B2" s="1" t="s"/>
    </row>
    <row outlineLevel="0" r="3">
      <c r="A3" s="1" t="s">
        <v>2</v>
      </c>
      <c r="B3" s="1" t="s"/>
    </row>
    <row outlineLevel="0" r="4">
      <c r="A4" s="1" t="s">
        <v>143</v>
      </c>
      <c r="B4" s="1" t="s"/>
    </row>
    <row outlineLevel="0" r="5">
      <c r="A5" s="1" t="s">
        <v>45</v>
      </c>
      <c r="B5" s="1" t="s"/>
    </row>
    <row outlineLevel="0" r="6">
      <c r="A6" s="1" t="s">
        <v>97</v>
      </c>
      <c r="B6" s="1" t="s"/>
    </row>
    <row outlineLevel="0" r="7">
      <c r="A7" s="64" t="s">
        <v>47</v>
      </c>
      <c r="B7" s="64" t="s"/>
      <c r="C7" s="64" t="n"/>
    </row>
    <row outlineLevel="0" r="8">
      <c r="A8" s="65" t="s">
        <v>48</v>
      </c>
      <c r="B8" s="65" t="s"/>
      <c r="C8" s="65" t="n"/>
    </row>
    <row outlineLevel="0" r="9">
      <c r="A9" s="1" t="n"/>
      <c r="B9" s="1" t="s"/>
    </row>
    <row outlineLevel="0" r="10">
      <c r="A10" s="1" t="n"/>
      <c r="B10" s="1" t="s"/>
    </row>
    <row ht="15.75" outlineLevel="0" r="11">
      <c r="A11" s="5" t="s">
        <v>144</v>
      </c>
      <c r="B11" s="5" t="s"/>
    </row>
    <row ht="15.75" outlineLevel="0" r="12">
      <c r="A12" s="5" t="s">
        <v>145</v>
      </c>
      <c r="B12" s="5" t="s"/>
    </row>
    <row ht="18.75" outlineLevel="0" r="13">
      <c r="A13" s="83" t="n"/>
    </row>
    <row ht="16.5" outlineLevel="0" r="14">
      <c r="A14" s="84" t="n"/>
      <c r="B14" s="85" t="s">
        <v>146</v>
      </c>
    </row>
    <row customHeight="true" ht="39.75" outlineLevel="0" r="15">
      <c r="A15" s="86" t="s">
        <v>147</v>
      </c>
      <c r="B15" s="87" t="n">
        <f aca="false" ca="false" dt2D="false" dtr="false" t="normal">1671000+16080.81</f>
        <v>1687080.81</v>
      </c>
    </row>
    <row customHeight="true" ht="33" outlineLevel="0" r="16">
      <c r="A16" s="86" t="s">
        <v>148</v>
      </c>
      <c r="B16" s="87" t="n">
        <f aca="false" ca="false" dt2D="false" dtr="false" t="normal">'приложение 1 '!C32</f>
        <v>105644.5</v>
      </c>
    </row>
    <row customHeight="true" hidden="true" ht="48" outlineLevel="0" r="17">
      <c r="A17" s="88" t="s">
        <v>149</v>
      </c>
      <c r="B17" s="87" t="n"/>
    </row>
    <row customHeight="true" hidden="true" ht="37.5" outlineLevel="0" r="18">
      <c r="A18" s="86" t="s">
        <v>150</v>
      </c>
      <c r="B18" s="87" t="n"/>
    </row>
    <row customHeight="true" hidden="true" ht="51.75" outlineLevel="0" r="19">
      <c r="A19" s="86" t="s">
        <v>151</v>
      </c>
      <c r="B19" s="87" t="n"/>
    </row>
    <row customHeight="true" ht="66" outlineLevel="0" r="20">
      <c r="A20" s="86" t="s">
        <v>152</v>
      </c>
      <c r="B20" s="87" t="n">
        <f aca="false" ca="false" dt2D="false" dtr="false" t="normal">204060.81</f>
        <v>204060.81</v>
      </c>
      <c r="D20" s="89" t="n"/>
    </row>
    <row customHeight="true" hidden="true" ht="64.5" outlineLevel="0" r="21">
      <c r="A21" s="86" t="s">
        <v>153</v>
      </c>
      <c r="B21" s="87" t="n"/>
    </row>
    <row ht="16.5" outlineLevel="0" r="22">
      <c r="A22" s="90" t="s">
        <v>153</v>
      </c>
      <c r="B22" s="91" t="n">
        <f aca="false" ca="false" dt2D="false" dtr="false" t="normal">100765.15</f>
        <v>100765.15</v>
      </c>
    </row>
    <row ht="16.5" outlineLevel="0" r="23">
      <c r="A23" s="24" t="s">
        <v>154</v>
      </c>
      <c r="B23" s="91" t="n">
        <f aca="false" ca="false" dt2D="false" dtr="false" t="normal">30000</f>
        <v>30000</v>
      </c>
    </row>
    <row ht="16.5" outlineLevel="0" r="24">
      <c r="A24" s="92" t="s">
        <v>155</v>
      </c>
      <c r="B24" s="91" t="n">
        <f aca="false" ca="false" dt2D="false" dtr="false" t="normal">1578.95</f>
        <v>1578.95</v>
      </c>
    </row>
    <row ht="16.5" outlineLevel="0" r="25">
      <c r="A25" s="93" t="s">
        <v>156</v>
      </c>
      <c r="B25" s="94" t="n">
        <f aca="false" ca="false" dt2D="false" dtr="false" t="normal">B15+B16+B20+B22+B23+B24</f>
        <v>2129130.22</v>
      </c>
    </row>
    <row ht="15.75" outlineLevel="0" r="26">
      <c r="A26" s="95" t="n"/>
    </row>
    <row ht="15.75" outlineLevel="0" r="73">
      <c r="A73" s="96" t="n"/>
    </row>
    <row ht="15.75" outlineLevel="0" r="74">
      <c r="A74" s="96" t="n"/>
    </row>
  </sheetData>
  <mergeCells count="11">
    <mergeCell ref="A8:B8"/>
    <mergeCell ref="A6:B6"/>
    <mergeCell ref="A5:B5"/>
    <mergeCell ref="A4:B4"/>
    <mergeCell ref="A2:B2"/>
    <mergeCell ref="A3:B3"/>
    <mergeCell ref="A9:B9"/>
    <mergeCell ref="A10:B10"/>
    <mergeCell ref="A7:B7"/>
    <mergeCell ref="A12:B12"/>
    <mergeCell ref="A11:B11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7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4.7109361030574"/>
    <col customWidth="true" max="2" min="2" outlineLevel="0" width="15.8554684744441"/>
    <col customWidth="true" max="3" min="3" outlineLevel="0" width="13.5703121471299"/>
  </cols>
  <sheetData>
    <row outlineLevel="0" r="1">
      <c r="A1" s="3" t="n"/>
      <c r="B1" s="2" t="n"/>
      <c r="C1" s="1" t="s">
        <v>157</v>
      </c>
    </row>
    <row outlineLevel="0" r="2">
      <c r="A2" s="1" t="s">
        <v>142</v>
      </c>
      <c r="B2" s="1" t="s"/>
      <c r="C2" s="1" t="s"/>
    </row>
    <row outlineLevel="0" r="3">
      <c r="A3" s="1" t="s">
        <v>2</v>
      </c>
      <c r="B3" s="1" t="s"/>
      <c r="C3" s="1" t="s"/>
    </row>
    <row outlineLevel="0" r="4">
      <c r="A4" s="1" t="s">
        <v>158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1" t="s">
        <v>97</v>
      </c>
      <c r="B6" s="1" t="s"/>
      <c r="C6" s="1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1" t="n"/>
      <c r="B9" s="1" t="s"/>
      <c r="C9" s="1" t="s"/>
    </row>
    <row ht="18.75" outlineLevel="0" r="10">
      <c r="A10" s="97" t="n"/>
    </row>
    <row ht="15.75" outlineLevel="0" r="11">
      <c r="A11" s="5" t="s">
        <v>159</v>
      </c>
      <c r="B11" s="5" t="s"/>
      <c r="C11" s="5" t="s"/>
    </row>
    <row ht="15.75" outlineLevel="0" r="12">
      <c r="A12" s="5" t="s">
        <v>160</v>
      </c>
      <c r="B12" s="5" t="s"/>
      <c r="C12" s="5" t="s"/>
    </row>
    <row ht="18.75" outlineLevel="0" r="13">
      <c r="A13" s="83" t="n"/>
    </row>
    <row ht="16.5" outlineLevel="0" r="14">
      <c r="A14" s="98" t="n"/>
      <c r="B14" s="98" t="s">
        <v>161</v>
      </c>
      <c r="C14" s="99" t="s"/>
    </row>
    <row ht="16.5" outlineLevel="0" r="15">
      <c r="A15" s="100" t="s"/>
      <c r="B15" s="101" t="s">
        <v>103</v>
      </c>
      <c r="C15" s="101" t="s">
        <v>104</v>
      </c>
    </row>
    <row customHeight="true" ht="35.25" outlineLevel="0" r="16">
      <c r="A16" s="86" t="s">
        <v>147</v>
      </c>
      <c r="B16" s="87" t="n">
        <f aca="false" ca="false" dt2D="false" dtr="false" t="normal">'приложение 2  '!C30</f>
        <v>1665868.69</v>
      </c>
      <c r="C16" s="87" t="n">
        <f aca="false" ca="false" dt2D="false" dtr="false" t="normal">'приложение 2  '!D30</f>
        <v>1640616.16</v>
      </c>
    </row>
    <row customHeight="true" ht="54" outlineLevel="0" r="17">
      <c r="A17" s="86" t="s">
        <v>148</v>
      </c>
      <c r="B17" s="87" t="n">
        <f aca="false" ca="false" dt2D="false" dtr="false" t="normal">'приложение 2  '!C32</f>
        <v>110104.5</v>
      </c>
      <c r="C17" s="87" t="n">
        <f aca="false" ca="false" dt2D="false" dtr="false" t="normal">'приложение 2  '!D32</f>
        <v>114261</v>
      </c>
    </row>
    <row customHeight="true" hidden="true" ht="93.75" outlineLevel="0" r="18">
      <c r="A18" s="86" t="s">
        <v>152</v>
      </c>
      <c r="B18" s="87" t="n"/>
      <c r="C18" s="87" t="n"/>
    </row>
    <row customHeight="true" hidden="true" ht="65.25" outlineLevel="0" r="19">
      <c r="A19" s="86" t="s">
        <v>153</v>
      </c>
      <c r="B19" s="87" t="n"/>
      <c r="C19" s="87" t="n"/>
    </row>
    <row ht="16.5" outlineLevel="0" r="20">
      <c r="A20" s="93" t="s">
        <v>156</v>
      </c>
      <c r="B20" s="94" t="n">
        <f aca="false" ca="false" dt2D="false" dtr="false" t="normal">B16+B17+B18+B19</f>
        <v>1775973.19</v>
      </c>
      <c r="C20" s="94" t="n">
        <f aca="false" ca="false" dt2D="false" dtr="false" t="normal">C16+C17+C18+C19</f>
        <v>1754877.16</v>
      </c>
    </row>
    <row ht="15.75" outlineLevel="0" r="69">
      <c r="A69" s="96" t="n"/>
    </row>
    <row ht="15.75" outlineLevel="0" r="70">
      <c r="A70" s="96" t="n"/>
    </row>
  </sheetData>
  <mergeCells count="12">
    <mergeCell ref="A6:C6"/>
    <mergeCell ref="A14:A15"/>
    <mergeCell ref="B14:C14"/>
    <mergeCell ref="A11:C11"/>
    <mergeCell ref="A12:C12"/>
    <mergeCell ref="A9:C9"/>
    <mergeCell ref="A5:C5"/>
    <mergeCell ref="A4:C4"/>
    <mergeCell ref="A2:C2"/>
    <mergeCell ref="A3:C3"/>
    <mergeCell ref="A7:C7"/>
    <mergeCell ref="A8:C8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67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26.3414615991922"/>
    <col customWidth="true" max="2" min="2" outlineLevel="0" width="53.7109393172148"/>
    <col customWidth="true" max="3" min="3" outlineLevel="0" width="13.285156158148"/>
  </cols>
  <sheetData>
    <row outlineLevel="0" r="1">
      <c r="A1" s="1" t="s">
        <v>162</v>
      </c>
      <c r="B1" s="1" t="s"/>
      <c r="C1" s="1" t="s"/>
    </row>
    <row outlineLevel="0" r="2">
      <c r="A2" s="3" t="n"/>
      <c r="B2" s="1" t="s">
        <v>24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163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3" t="n"/>
      <c r="B6" s="1" t="s">
        <v>97</v>
      </c>
      <c r="C6" s="1" t="s"/>
    </row>
    <row customHeight="true" ht="13.5" outlineLevel="0" r="7">
      <c r="A7" s="1" t="n"/>
      <c r="B7" s="64" t="s">
        <v>47</v>
      </c>
      <c r="C7" s="64" t="s"/>
      <c r="D7" s="64" t="n"/>
    </row>
    <row customHeight="true" ht="13.5" outlineLevel="0" r="8">
      <c r="A8" s="1" t="n"/>
      <c r="B8" s="65" t="s">
        <v>48</v>
      </c>
      <c r="C8" s="65" t="s"/>
      <c r="D8" s="65" t="n"/>
    </row>
    <row customHeight="true" ht="13.5" outlineLevel="0" r="9">
      <c r="A9" s="1" t="n"/>
      <c r="B9" s="1" t="n"/>
      <c r="C9" s="1" t="n"/>
    </row>
    <row customHeight="true" ht="13.5" outlineLevel="0" r="10">
      <c r="A10" s="1" t="n"/>
      <c r="B10" s="1" t="n"/>
      <c r="C10" s="1" t="n"/>
    </row>
    <row customHeight="true" ht="13.5" outlineLevel="0" r="11">
      <c r="A11" s="1" t="n"/>
      <c r="B11" s="1" t="n"/>
      <c r="C11" s="1" t="n"/>
    </row>
    <row ht="15.75" outlineLevel="0" r="12">
      <c r="A12" s="5" t="s">
        <v>164</v>
      </c>
      <c r="B12" s="5" t="s"/>
      <c r="C12" s="5" t="s"/>
    </row>
    <row ht="15.75" outlineLevel="0" r="13">
      <c r="A13" s="5" t="s">
        <v>165</v>
      </c>
      <c r="B13" s="5" t="s"/>
      <c r="C13" s="5" t="s"/>
    </row>
    <row ht="15.75" outlineLevel="0" r="14">
      <c r="A14" s="5" t="s">
        <v>166</v>
      </c>
      <c r="B14" s="5" t="s"/>
      <c r="C14" s="5" t="s"/>
    </row>
    <row ht="15.75" outlineLevel="0" r="15">
      <c r="A15" s="102" t="n"/>
      <c r="B15" s="103" t="n"/>
      <c r="C15" s="103" t="n"/>
    </row>
    <row customFormat="true" customHeight="true" ht="34.5" outlineLevel="0" r="16" s="80">
      <c r="A16" s="104" t="s">
        <v>8</v>
      </c>
      <c r="B16" s="105" t="s">
        <v>101</v>
      </c>
      <c r="C16" s="105" t="s">
        <v>167</v>
      </c>
    </row>
    <row customFormat="true" customHeight="true" ht="44.25" outlineLevel="0" r="17" s="80">
      <c r="A17" s="42" t="s">
        <v>73</v>
      </c>
      <c r="B17" s="29" t="s">
        <v>168</v>
      </c>
      <c r="C17" s="106" t="n"/>
    </row>
    <row customFormat="true" customHeight="true" hidden="false" ht="89.2499694824219" outlineLevel="0" r="18" s="80">
      <c r="A18" s="42" t="s">
        <v>169</v>
      </c>
      <c r="B18" s="29" t="s">
        <v>170</v>
      </c>
      <c r="C18" s="106" t="n"/>
    </row>
    <row customFormat="true" customHeight="true" hidden="false" ht="73.4999694824219" outlineLevel="0" r="19" s="80">
      <c r="A19" s="18" t="s">
        <v>75</v>
      </c>
      <c r="B19" s="24" t="s">
        <v>76</v>
      </c>
      <c r="C19" s="84" t="n">
        <v>100</v>
      </c>
    </row>
    <row customFormat="true" customHeight="true" hidden="true" ht="409" outlineLevel="0" r="20" s="80">
      <c r="A20" s="20" t="s"/>
      <c r="B20" s="35" t="s"/>
      <c r="C20" s="107" t="s"/>
    </row>
    <row customFormat="true" hidden="true" ht="15.75" outlineLevel="0" r="21" s="80">
      <c r="A21" s="22" t="s"/>
      <c r="B21" s="26" t="s"/>
      <c r="C21" s="108" t="s"/>
    </row>
    <row customFormat="true" customHeight="true" ht="59.25" outlineLevel="0" r="22" s="80">
      <c r="A22" s="18" t="s">
        <v>171</v>
      </c>
      <c r="B22" s="24" t="s">
        <v>16</v>
      </c>
      <c r="C22" s="84" t="n">
        <v>100</v>
      </c>
    </row>
    <row customFormat="true" customHeight="true" hidden="false" ht="14.25" outlineLevel="0" r="23" s="80">
      <c r="A23" s="22" t="s"/>
      <c r="B23" s="26" t="s"/>
      <c r="C23" s="108" t="s"/>
    </row>
    <row customFormat="true" customHeight="true" hidden="false" ht="72.75" outlineLevel="0" r="24" s="80">
      <c r="A24" s="42" t="s">
        <v>172</v>
      </c>
      <c r="B24" s="29" t="s">
        <v>173</v>
      </c>
      <c r="C24" s="106" t="n"/>
    </row>
    <row customFormat="true" customHeight="true" hidden="false" ht="84.75" outlineLevel="0" r="25" s="80">
      <c r="A25" s="42" t="s">
        <v>174</v>
      </c>
      <c r="B25" s="29" t="s">
        <v>175</v>
      </c>
      <c r="C25" s="106" t="n">
        <v>100</v>
      </c>
    </row>
    <row customFormat="true" customHeight="true" ht="30.75" outlineLevel="0" r="26" s="80">
      <c r="A26" s="42" t="s">
        <v>176</v>
      </c>
      <c r="B26" s="29" t="s">
        <v>177</v>
      </c>
      <c r="C26" s="106" t="n"/>
    </row>
    <row customFormat="true" customHeight="true" ht="37.5" outlineLevel="0" r="27" s="80">
      <c r="A27" s="18" t="s">
        <v>178</v>
      </c>
      <c r="B27" s="24" t="s">
        <v>179</v>
      </c>
      <c r="C27" s="84" t="n"/>
    </row>
    <row customFormat="true" customHeight="true" hidden="false" ht="22.4999389648438" outlineLevel="0" r="28" s="80">
      <c r="A28" s="22" t="s"/>
      <c r="B28" s="26" t="s"/>
      <c r="C28" s="108" t="s"/>
    </row>
    <row customFormat="true" customHeight="true" ht="60" outlineLevel="0" r="29" s="80">
      <c r="A29" s="18" t="s">
        <v>180</v>
      </c>
      <c r="B29" s="24" t="s">
        <v>181</v>
      </c>
      <c r="C29" s="109" t="n">
        <v>100</v>
      </c>
    </row>
    <row customFormat="true" customHeight="true" hidden="false" ht="23.25" outlineLevel="0" r="30" s="80">
      <c r="A30" s="22" t="s"/>
      <c r="B30" s="26" t="s"/>
      <c r="C30" s="106" t="n"/>
    </row>
    <row customFormat="true" customHeight="true" hidden="false" ht="98.25" outlineLevel="0" r="31" s="80">
      <c r="A31" s="42" t="s">
        <v>182</v>
      </c>
      <c r="B31" s="29" t="s">
        <v>183</v>
      </c>
      <c r="C31" s="106" t="n">
        <v>100</v>
      </c>
    </row>
    <row customFormat="true" customHeight="true" hidden="false" ht="83.25" outlineLevel="0" r="32" s="80">
      <c r="A32" s="42" t="s">
        <v>184</v>
      </c>
      <c r="B32" s="29" t="s">
        <v>185</v>
      </c>
      <c r="C32" s="106" t="n">
        <v>100</v>
      </c>
    </row>
    <row customFormat="true" customHeight="true" hidden="false" ht="84" outlineLevel="0" r="33" s="80">
      <c r="A33" s="42" t="s">
        <v>186</v>
      </c>
      <c r="B33" s="29" t="s">
        <v>187</v>
      </c>
      <c r="C33" s="106" t="n">
        <v>100</v>
      </c>
    </row>
    <row customFormat="true" customHeight="true" hidden="false" ht="85.5" outlineLevel="0" r="34" s="80">
      <c r="A34" s="42" t="s">
        <v>188</v>
      </c>
      <c r="B34" s="29" t="s">
        <v>189</v>
      </c>
      <c r="C34" s="106" t="n">
        <v>100</v>
      </c>
    </row>
    <row customFormat="true" customHeight="true" hidden="false" ht="99.75" outlineLevel="0" r="35" s="80">
      <c r="A35" s="42" t="s">
        <v>190</v>
      </c>
      <c r="B35" s="29" t="s">
        <v>191</v>
      </c>
      <c r="C35" s="106" t="n">
        <v>100</v>
      </c>
    </row>
    <row customFormat="true" customHeight="true" hidden="false" ht="57.75" outlineLevel="0" r="36" s="80">
      <c r="A36" s="42" t="s">
        <v>192</v>
      </c>
      <c r="B36" s="29" t="s">
        <v>193</v>
      </c>
      <c r="C36" s="106" t="n"/>
    </row>
    <row customFormat="true" customHeight="true" hidden="false" ht="57" outlineLevel="0" r="37" s="80">
      <c r="A37" s="42" t="s">
        <v>194</v>
      </c>
      <c r="B37" s="29" t="s">
        <v>18</v>
      </c>
      <c r="C37" s="106" t="n">
        <v>100</v>
      </c>
    </row>
    <row customFormat="true" customHeight="true" hidden="true" ht="22.5" outlineLevel="0" r="38" s="80">
      <c r="A38" s="42" t="s">
        <v>195</v>
      </c>
      <c r="B38" s="29" t="s">
        <v>196</v>
      </c>
      <c r="C38" s="106" t="n"/>
    </row>
    <row customFormat="true" customHeight="true" hidden="true" ht="29.25" outlineLevel="0" r="39" s="80">
      <c r="A39" s="42" t="s">
        <v>197</v>
      </c>
      <c r="B39" s="29" t="s">
        <v>198</v>
      </c>
      <c r="C39" s="106" t="n"/>
    </row>
    <row customFormat="true" customHeight="true" hidden="true" ht="34.5" outlineLevel="0" r="40" s="80">
      <c r="A40" s="31" t="s">
        <v>199</v>
      </c>
      <c r="B40" s="33" t="s">
        <v>200</v>
      </c>
      <c r="C40" s="110" t="n">
        <v>100</v>
      </c>
    </row>
    <row customFormat="true" customHeight="true" hidden="true" ht="22.5" outlineLevel="0" r="41" s="80">
      <c r="A41" s="36" t="s"/>
      <c r="B41" s="38" t="s"/>
      <c r="C41" s="111" t="s"/>
    </row>
    <row customFormat="true" customHeight="true" hidden="true" ht="46.5" outlineLevel="0" r="42" s="80">
      <c r="A42" s="112" t="s">
        <v>201</v>
      </c>
      <c r="B42" s="63" t="s">
        <v>202</v>
      </c>
      <c r="C42" s="113" t="n"/>
    </row>
    <row customFormat="true" customHeight="true" hidden="true" ht="62.25" outlineLevel="0" r="43" s="80">
      <c r="A43" s="42" t="s">
        <v>203</v>
      </c>
      <c r="B43" s="29" t="s">
        <v>204</v>
      </c>
      <c r="C43" s="106" t="n">
        <v>100</v>
      </c>
    </row>
    <row customFormat="true" customHeight="true" hidden="true" ht="30.75" outlineLevel="0" r="44" s="80">
      <c r="A44" s="42" t="s">
        <v>205</v>
      </c>
      <c r="B44" s="29" t="s">
        <v>206</v>
      </c>
      <c r="C44" s="106" t="n"/>
    </row>
    <row customFormat="true" customHeight="true" hidden="true" ht="53.25" outlineLevel="0" r="45" s="80">
      <c r="A45" s="42" t="s">
        <v>207</v>
      </c>
      <c r="B45" s="29" t="s">
        <v>208</v>
      </c>
      <c r="C45" s="106" t="n">
        <v>100</v>
      </c>
    </row>
    <row customFormat="true" customHeight="true" hidden="true" ht="38.25" outlineLevel="0" r="46" s="80">
      <c r="A46" s="42" t="s">
        <v>209</v>
      </c>
      <c r="B46" s="29" t="s">
        <v>210</v>
      </c>
      <c r="C46" s="106" t="n"/>
    </row>
    <row customFormat="true" customHeight="true" hidden="true" ht="52.5" outlineLevel="0" r="47" s="80">
      <c r="A47" s="42" t="s">
        <v>211</v>
      </c>
      <c r="B47" s="29" t="s">
        <v>20</v>
      </c>
      <c r="C47" s="106" t="n">
        <v>100</v>
      </c>
    </row>
    <row customFormat="true" customHeight="true" hidden="true" ht="39.75" outlineLevel="0" r="48" s="80">
      <c r="A48" s="42" t="s">
        <v>212</v>
      </c>
      <c r="B48" s="29" t="s">
        <v>213</v>
      </c>
      <c r="C48" s="106" t="n"/>
    </row>
    <row customFormat="true" customHeight="true" hidden="true" ht="46.5" outlineLevel="0" r="49" s="80">
      <c r="A49" s="42" t="s">
        <v>214</v>
      </c>
      <c r="B49" s="29" t="s">
        <v>215</v>
      </c>
      <c r="C49" s="106" t="n">
        <v>100</v>
      </c>
    </row>
    <row customFormat="true" customHeight="true" hidden="true" ht="34.5" outlineLevel="0" r="50" s="80">
      <c r="A50" s="42" t="s">
        <v>216</v>
      </c>
      <c r="B50" s="29" t="s">
        <v>217</v>
      </c>
      <c r="C50" s="106" t="n"/>
    </row>
    <row customFormat="true" customHeight="true" hidden="true" ht="44.25" outlineLevel="0" r="51" s="80">
      <c r="A51" s="42" t="s">
        <v>218</v>
      </c>
      <c r="B51" s="29" t="s">
        <v>219</v>
      </c>
      <c r="C51" s="106" t="n">
        <v>100</v>
      </c>
    </row>
    <row customFormat="true" customHeight="true" hidden="false" ht="17.25" outlineLevel="0" r="52" s="114">
      <c r="A52" s="115" t="s">
        <v>195</v>
      </c>
      <c r="B52" s="116" t="s">
        <v>220</v>
      </c>
      <c r="C52" s="117" t="n"/>
    </row>
    <row customFormat="true" customHeight="true" hidden="false" ht="72" outlineLevel="0" r="53" s="80">
      <c r="A53" s="118" t="s">
        <v>221</v>
      </c>
      <c r="B53" s="119" t="s">
        <v>222</v>
      </c>
      <c r="C53" s="120" t="n">
        <v>100</v>
      </c>
    </row>
    <row customFormat="true" customHeight="true" hidden="false" ht="17.25" outlineLevel="0" r="54" s="80">
      <c r="A54" s="42" t="s">
        <v>223</v>
      </c>
      <c r="B54" s="29" t="s">
        <v>224</v>
      </c>
      <c r="C54" s="121" t="n"/>
    </row>
    <row customFormat="true" customHeight="true" hidden="false" ht="28.5" outlineLevel="0" r="55" s="80">
      <c r="A55" s="42" t="s">
        <v>225</v>
      </c>
      <c r="B55" s="29" t="s">
        <v>226</v>
      </c>
      <c r="C55" s="106" t="n">
        <v>100</v>
      </c>
    </row>
    <row customFormat="true" customHeight="true" hidden="false" ht="27" outlineLevel="0" r="56" s="80">
      <c r="A56" s="42" t="s">
        <v>227</v>
      </c>
      <c r="B56" s="29" t="s">
        <v>228</v>
      </c>
      <c r="C56" s="106" t="n">
        <v>100</v>
      </c>
    </row>
    <row customFormat="true" customHeight="true" ht="28.5" outlineLevel="0" r="57" s="80">
      <c r="A57" s="42" t="s">
        <v>127</v>
      </c>
      <c r="B57" s="29" t="s">
        <v>229</v>
      </c>
      <c r="C57" s="106" t="n"/>
    </row>
    <row customFormat="true" customHeight="true" ht="31.5" outlineLevel="0" r="58" s="80">
      <c r="A58" s="42" t="s">
        <v>230</v>
      </c>
      <c r="B58" s="29" t="s">
        <v>130</v>
      </c>
      <c r="C58" s="106" t="n">
        <v>100</v>
      </c>
    </row>
    <row customFormat="true" customHeight="true" ht="30" outlineLevel="0" r="59" s="80">
      <c r="A59" s="42" t="s">
        <v>231</v>
      </c>
      <c r="B59" s="29" t="s">
        <v>132</v>
      </c>
      <c r="C59" s="106" t="n">
        <v>100</v>
      </c>
    </row>
    <row customFormat="true" customHeight="true" ht="30.75" outlineLevel="0" r="60" s="80">
      <c r="A60" s="42" t="s">
        <v>133</v>
      </c>
      <c r="B60" s="29" t="s">
        <v>134</v>
      </c>
      <c r="C60" s="106" t="n">
        <v>100</v>
      </c>
    </row>
    <row customFormat="true" customHeight="true" ht="21.75" outlineLevel="0" r="61" s="80">
      <c r="A61" s="42" t="s">
        <v>136</v>
      </c>
      <c r="B61" s="29" t="s">
        <v>137</v>
      </c>
      <c r="C61" s="106" t="n">
        <v>100</v>
      </c>
    </row>
    <row customFormat="true" customHeight="true" ht="34.5" outlineLevel="0" r="62" s="80">
      <c r="A62" s="42" t="s">
        <v>232</v>
      </c>
      <c r="B62" s="29" t="s">
        <v>233</v>
      </c>
      <c r="C62" s="106" t="n">
        <v>100</v>
      </c>
    </row>
    <row customFormat="true" customHeight="true" ht="27.75" outlineLevel="0" r="63" s="80">
      <c r="A63" s="42" t="s">
        <v>234</v>
      </c>
      <c r="B63" s="29" t="s">
        <v>235</v>
      </c>
      <c r="C63" s="106" t="n">
        <v>100</v>
      </c>
    </row>
    <row customFormat="true" customHeight="true" ht="18" outlineLevel="0" r="64" s="80">
      <c r="A64" s="42" t="s">
        <v>236</v>
      </c>
      <c r="B64" s="29" t="s">
        <v>237</v>
      </c>
      <c r="C64" s="106" t="n">
        <v>100</v>
      </c>
    </row>
    <row customFormat="true" customHeight="true" hidden="false" ht="71.2498779296875" outlineLevel="0" r="65" s="80">
      <c r="A65" s="42" t="s">
        <v>238</v>
      </c>
      <c r="B65" s="29" t="s">
        <v>239</v>
      </c>
      <c r="C65" s="106" t="n">
        <v>100</v>
      </c>
    </row>
    <row customFormat="true" customHeight="true" ht="84.75" outlineLevel="0" r="66" s="80">
      <c r="A66" s="42" t="s">
        <v>240</v>
      </c>
      <c r="B66" s="29" t="s">
        <v>241</v>
      </c>
      <c r="C66" s="106" t="n">
        <v>100</v>
      </c>
    </row>
    <row customHeight="true" ht="105.75" outlineLevel="0" r="67"/>
  </sheetData>
  <mergeCells count="25">
    <mergeCell ref="A1:C1"/>
    <mergeCell ref="B2:C2"/>
    <mergeCell ref="A3:C3"/>
    <mergeCell ref="A4:C4"/>
    <mergeCell ref="A5:C5"/>
    <mergeCell ref="B6:C6"/>
    <mergeCell ref="B7:C7"/>
    <mergeCell ref="B8:C8"/>
    <mergeCell ref="A12:C12"/>
    <mergeCell ref="A13:C13"/>
    <mergeCell ref="A14:C14"/>
    <mergeCell ref="C40:C41"/>
    <mergeCell ref="B40:B41"/>
    <mergeCell ref="A40:A41"/>
    <mergeCell ref="B29:B30"/>
    <mergeCell ref="A29:A30"/>
    <mergeCell ref="C27:C28"/>
    <mergeCell ref="B27:B28"/>
    <mergeCell ref="A27:A28"/>
    <mergeCell ref="C22:C23"/>
    <mergeCell ref="A22:A23"/>
    <mergeCell ref="B22:B23"/>
    <mergeCell ref="A19:A21"/>
    <mergeCell ref="C19:C21"/>
    <mergeCell ref="B19:B21"/>
  </mergeCells>
  <pageMargins bottom="0.393700778484344" footer="0.31496062874794" header="0.31496062874794" left="1.18110227584839" right="0.393700778484344" top="0.433070868253708"/>
  <pageSetup fitToHeight="0" fitToWidth="0" orientation="portrait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33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8.3370270769082"/>
    <col customWidth="true" hidden="false" max="2" min="2" outlineLevel="0" width="42.9711739134921"/>
    <col customWidth="true" hidden="false" max="3" min="3" outlineLevel="0" width="25.1441196059037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outlineLevel="0" r="7">
      <c r="A7" s="4" t="n"/>
      <c r="B7" s="64" t="s">
        <v>47</v>
      </c>
      <c r="C7" s="64" t="s"/>
    </row>
    <row outlineLevel="0" r="8">
      <c r="A8" s="4" t="n"/>
      <c r="B8" s="65" t="s">
        <v>48</v>
      </c>
      <c r="C8" s="65" t="s"/>
    </row>
    <row outlineLevel="0" r="9">
      <c r="A9" s="4" t="n"/>
      <c r="B9" s="0" t="n"/>
      <c r="C9" s="0" t="n"/>
    </row>
    <row outlineLevel="0" r="10">
      <c r="A10" s="0" t="n"/>
      <c r="B10" s="0" t="n"/>
      <c r="C10" s="0" t="n"/>
    </row>
    <row outlineLevel="0" r="11">
      <c r="A11" s="45" t="s">
        <v>49</v>
      </c>
      <c r="B11" s="45" t="s"/>
      <c r="C11" s="45" t="s"/>
    </row>
    <row outlineLevel="0" r="12">
      <c r="A12" s="3" t="n"/>
      <c r="B12" s="0" t="n"/>
      <c r="C12" s="0" t="n"/>
    </row>
    <row outlineLevel="0" r="13">
      <c r="A13" s="1" t="n"/>
      <c r="B13" s="0" t="n"/>
      <c r="C13" s="0" t="n"/>
    </row>
    <row outlineLevel="0" r="14">
      <c r="A14" s="66" t="s">
        <v>50</v>
      </c>
      <c r="B14" s="66" t="s">
        <v>51</v>
      </c>
      <c r="C14" s="66" t="s">
        <v>52</v>
      </c>
    </row>
    <row outlineLevel="0" r="15">
      <c r="A15" s="67" t="s"/>
      <c r="B15" s="67" t="s"/>
      <c r="C15" s="67" t="s"/>
    </row>
    <row outlineLevel="0" r="16">
      <c r="A16" s="68" t="s">
        <v>53</v>
      </c>
      <c r="B16" s="69" t="s">
        <v>54</v>
      </c>
      <c r="C16" s="70" t="n">
        <f aca="false" ca="false" dt2D="false" dtr="false" t="normal">C17+C19+C21+C24+C26</f>
        <v>3986248.95</v>
      </c>
    </row>
    <row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</row>
    <row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outlineLevel="0" r="21">
      <c r="A21" s="68" t="s">
        <v>67</v>
      </c>
      <c r="B21" s="69" t="s">
        <v>68</v>
      </c>
      <c r="C21" s="70" t="n">
        <f aca="false" ca="false" dt2D="false" dtr="false" t="normal">C22+C23</f>
        <v>1350000</v>
      </c>
    </row>
    <row outlineLevel="0" r="22">
      <c r="A22" s="71" t="s">
        <v>69</v>
      </c>
      <c r="B22" s="40" t="s">
        <v>70</v>
      </c>
      <c r="C22" s="72" t="n">
        <f aca="false" ca="false" dt2D="false" dtr="false" t="normal">50000</f>
        <v>50000</v>
      </c>
    </row>
    <row outlineLevel="0" r="23">
      <c r="A23" s="71" t="s">
        <v>71</v>
      </c>
      <c r="B23" s="40" t="s">
        <v>72</v>
      </c>
      <c r="C23" s="72" t="n">
        <f aca="false" ca="false" dt2D="false" dtr="false" t="normal">1300000</f>
        <v>1300000</v>
      </c>
    </row>
    <row outlineLevel="0" r="24">
      <c r="A24" s="68" t="s">
        <v>242</v>
      </c>
      <c r="B24" s="122" t="s">
        <v>243</v>
      </c>
      <c r="C24" s="70" t="n">
        <f aca="false" ca="false" dt2D="false" dtr="false" t="normal">C25</f>
        <v>429700.04</v>
      </c>
    </row>
    <row outlineLevel="0" r="25">
      <c r="A25" s="71" t="s">
        <v>244</v>
      </c>
      <c r="B25" s="40" t="s">
        <v>245</v>
      </c>
      <c r="C25" s="78" t="n">
        <f aca="false" ca="false" dt2D="false" dtr="false" t="normal">429700.04</f>
        <v>429700.04</v>
      </c>
    </row>
    <row outlineLevel="0" r="26">
      <c r="A26" s="104" t="s">
        <v>246</v>
      </c>
      <c r="B26" s="123" t="s">
        <v>247</v>
      </c>
      <c r="C26" s="70" t="n">
        <f aca="false" ca="false" dt2D="false" dtr="false" t="normal">C27</f>
        <v>223548.91</v>
      </c>
    </row>
    <row outlineLevel="0" r="27">
      <c r="A27" s="124" t="s">
        <v>248</v>
      </c>
      <c r="B27" s="41" t="s">
        <v>249</v>
      </c>
      <c r="C27" s="78" t="n">
        <f aca="false" ca="false" dt2D="false" dtr="false" t="normal">223548.91</f>
        <v>223548.91</v>
      </c>
    </row>
    <row outlineLevel="0" r="28">
      <c r="A28" s="68" t="s">
        <v>77</v>
      </c>
      <c r="B28" s="69" t="s">
        <v>78</v>
      </c>
      <c r="C28" s="70" t="n">
        <f aca="false" ca="false" dt2D="false" dtr="false" t="normal">C29</f>
        <v>2892130.22</v>
      </c>
    </row>
    <row outlineLevel="0" r="29">
      <c r="A29" s="71" t="s">
        <v>79</v>
      </c>
      <c r="B29" s="40" t="s">
        <v>80</v>
      </c>
      <c r="C29" s="72" t="n">
        <f aca="false" ca="false" dt2D="false" dtr="false" t="normal">C30+C31+C32</f>
        <v>2892130.22</v>
      </c>
    </row>
    <row outlineLevel="0" r="30">
      <c r="A30" s="71" t="s">
        <v>81</v>
      </c>
      <c r="B30" s="40" t="s">
        <v>82</v>
      </c>
      <c r="C30" s="79" t="n">
        <f aca="false" ca="false" dt2D="false" dtr="false" t="normal">1671000+101000+16080.81</f>
        <v>1788080.81</v>
      </c>
    </row>
    <row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100765.15+30000+1578.95+204060.81+662000</f>
        <v>998404.91</v>
      </c>
    </row>
    <row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outlineLevel="0" r="33">
      <c r="A33" s="71" t="n"/>
      <c r="B33" s="69" t="s">
        <v>95</v>
      </c>
      <c r="C33" s="70" t="n">
        <f aca="false" ca="false" dt2D="false" dtr="false" t="normal">C28+C16</f>
        <v>6878379.17</v>
      </c>
    </row>
  </sheetData>
  <mergeCells count="11">
    <mergeCell ref="C14:C15"/>
    <mergeCell ref="B14:B15"/>
    <mergeCell ref="A14:A15"/>
    <mergeCell ref="A11:C11"/>
    <mergeCell ref="B8:C8"/>
    <mergeCell ref="B7:C7"/>
    <mergeCell ref="A6:C6"/>
    <mergeCell ref="B5:C5"/>
    <mergeCell ref="A4:C4"/>
    <mergeCell ref="B3:C3"/>
    <mergeCell ref="B2:C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64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8.3370270769082"/>
    <col customWidth="true" hidden="false" max="2" min="2" outlineLevel="0" width="39.3791560536034"/>
    <col customWidth="true" hidden="false" max="3" min="3" outlineLevel="0" width="25.1441196059037"/>
  </cols>
  <sheetData>
    <row outlineLevel="0" r="1">
      <c r="A1" s="1" t="s">
        <v>162</v>
      </c>
      <c r="B1" s="1" t="s"/>
      <c r="C1" s="1" t="s"/>
    </row>
    <row outlineLevel="0" r="2">
      <c r="A2" s="3" t="n"/>
      <c r="B2" s="1" t="s">
        <v>24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163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3" t="n"/>
      <c r="B6" s="1" t="s">
        <v>250</v>
      </c>
      <c r="C6" s="1" t="s"/>
    </row>
    <row outlineLevel="0" r="7">
      <c r="A7" s="1" t="n"/>
      <c r="B7" s="1" t="s"/>
      <c r="C7" s="1" t="s"/>
    </row>
    <row outlineLevel="0" r="8">
      <c r="A8" s="4" t="n"/>
      <c r="B8" s="0" t="n"/>
      <c r="C8" s="0" t="n"/>
    </row>
    <row outlineLevel="0" r="9">
      <c r="A9" s="125" t="n"/>
      <c r="B9" s="0" t="n"/>
      <c r="C9" s="0" t="n"/>
    </row>
    <row outlineLevel="0" r="10">
      <c r="A10" s="5" t="s">
        <v>164</v>
      </c>
      <c r="B10" s="5" t="s"/>
      <c r="C10" s="5" t="s"/>
    </row>
    <row outlineLevel="0" r="11">
      <c r="A11" s="5" t="s">
        <v>165</v>
      </c>
      <c r="B11" s="5" t="s"/>
      <c r="C11" s="5" t="s"/>
    </row>
    <row outlineLevel="0" r="12">
      <c r="A12" s="5" t="s">
        <v>166</v>
      </c>
      <c r="B12" s="5" t="s"/>
      <c r="C12" s="5" t="s"/>
    </row>
    <row outlineLevel="0" r="13">
      <c r="A13" s="102" t="n"/>
      <c r="B13" s="103" t="n"/>
      <c r="C13" s="103" t="n"/>
    </row>
    <row outlineLevel="0" r="14">
      <c r="A14" s="104" t="s">
        <v>8</v>
      </c>
      <c r="B14" s="105" t="s">
        <v>101</v>
      </c>
      <c r="C14" s="105" t="s">
        <v>167</v>
      </c>
    </row>
    <row outlineLevel="0" r="15">
      <c r="A15" s="42" t="s">
        <v>73</v>
      </c>
      <c r="B15" s="29" t="s">
        <v>168</v>
      </c>
      <c r="C15" s="106" t="n"/>
    </row>
    <row outlineLevel="0" r="16">
      <c r="A16" s="42" t="s">
        <v>169</v>
      </c>
      <c r="B16" s="29" t="s">
        <v>170</v>
      </c>
      <c r="C16" s="106" t="n"/>
    </row>
    <row outlineLevel="0" r="17">
      <c r="A17" s="18" t="s">
        <v>75</v>
      </c>
      <c r="B17" s="24" t="s">
        <v>76</v>
      </c>
      <c r="C17" s="84" t="n">
        <v>100</v>
      </c>
    </row>
    <row outlineLevel="0" r="18">
      <c r="A18" s="20" t="s"/>
      <c r="B18" s="35" t="s"/>
      <c r="C18" s="107" t="s"/>
    </row>
    <row outlineLevel="0" r="19">
      <c r="A19" s="22" t="s"/>
      <c r="B19" s="26" t="s"/>
      <c r="C19" s="108" t="s"/>
    </row>
    <row outlineLevel="0" r="20">
      <c r="A20" s="18" t="s">
        <v>171</v>
      </c>
      <c r="B20" s="24" t="s">
        <v>16</v>
      </c>
      <c r="C20" s="84" t="n">
        <v>100</v>
      </c>
    </row>
    <row outlineLevel="0" r="21">
      <c r="A21" s="22" t="s"/>
      <c r="B21" s="26" t="s"/>
      <c r="C21" s="108" t="s"/>
    </row>
    <row outlineLevel="0" r="22">
      <c r="A22" s="42" t="s">
        <v>172</v>
      </c>
      <c r="B22" s="29" t="s">
        <v>173</v>
      </c>
      <c r="C22" s="106" t="n"/>
    </row>
    <row outlineLevel="0" r="23">
      <c r="A23" s="42" t="s">
        <v>174</v>
      </c>
      <c r="B23" s="29" t="s">
        <v>175</v>
      </c>
      <c r="C23" s="106" t="n">
        <v>100</v>
      </c>
    </row>
    <row outlineLevel="0" r="24">
      <c r="A24" s="42" t="s">
        <v>176</v>
      </c>
      <c r="B24" s="29" t="s">
        <v>177</v>
      </c>
      <c r="C24" s="106" t="n"/>
    </row>
    <row outlineLevel="0" r="25">
      <c r="A25" s="18" t="s">
        <v>178</v>
      </c>
      <c r="B25" s="24" t="s">
        <v>179</v>
      </c>
      <c r="C25" s="84" t="n"/>
    </row>
    <row outlineLevel="0" r="26">
      <c r="A26" s="22" t="s"/>
      <c r="B26" s="26" t="s"/>
      <c r="C26" s="108" t="s"/>
    </row>
    <row outlineLevel="0" r="27">
      <c r="A27" s="18" t="s">
        <v>180</v>
      </c>
      <c r="B27" s="24" t="s">
        <v>181</v>
      </c>
      <c r="C27" s="109" t="n">
        <v>100</v>
      </c>
    </row>
    <row outlineLevel="0" r="28">
      <c r="A28" s="22" t="s"/>
      <c r="B28" s="26" t="s"/>
      <c r="C28" s="106" t="n"/>
    </row>
    <row outlineLevel="0" r="29">
      <c r="A29" s="42" t="s">
        <v>182</v>
      </c>
      <c r="B29" s="29" t="s">
        <v>183</v>
      </c>
      <c r="C29" s="106" t="n">
        <v>100</v>
      </c>
    </row>
    <row outlineLevel="0" r="30">
      <c r="A30" s="42" t="s">
        <v>184</v>
      </c>
      <c r="B30" s="29" t="s">
        <v>185</v>
      </c>
      <c r="C30" s="106" t="n">
        <v>100</v>
      </c>
    </row>
    <row outlineLevel="0" r="31">
      <c r="A31" s="42" t="s">
        <v>186</v>
      </c>
      <c r="B31" s="29" t="s">
        <v>187</v>
      </c>
      <c r="C31" s="106" t="n">
        <v>100</v>
      </c>
    </row>
    <row outlineLevel="0" r="32">
      <c r="A32" s="42" t="s">
        <v>188</v>
      </c>
      <c r="B32" s="29" t="s">
        <v>189</v>
      </c>
      <c r="C32" s="106" t="n">
        <v>100</v>
      </c>
    </row>
    <row outlineLevel="0" r="33">
      <c r="A33" s="42" t="s">
        <v>190</v>
      </c>
      <c r="B33" s="29" t="s">
        <v>191</v>
      </c>
      <c r="C33" s="106" t="n">
        <v>100</v>
      </c>
    </row>
    <row outlineLevel="0" r="34">
      <c r="A34" s="42" t="s">
        <v>192</v>
      </c>
      <c r="B34" s="29" t="s">
        <v>193</v>
      </c>
      <c r="C34" s="106" t="n"/>
    </row>
    <row outlineLevel="0" r="35">
      <c r="A35" s="42" t="s">
        <v>194</v>
      </c>
      <c r="B35" s="29" t="s">
        <v>18</v>
      </c>
      <c r="C35" s="106" t="n">
        <v>100</v>
      </c>
    </row>
    <row outlineLevel="0" r="36">
      <c r="A36" s="42" t="s">
        <v>195</v>
      </c>
      <c r="B36" s="29" t="s">
        <v>196</v>
      </c>
      <c r="C36" s="106" t="n"/>
    </row>
    <row outlineLevel="0" r="37">
      <c r="A37" s="42" t="s">
        <v>197</v>
      </c>
      <c r="B37" s="29" t="s">
        <v>198</v>
      </c>
      <c r="C37" s="106" t="n"/>
    </row>
    <row outlineLevel="0" r="38">
      <c r="A38" s="31" t="s">
        <v>199</v>
      </c>
      <c r="B38" s="33" t="s">
        <v>200</v>
      </c>
      <c r="C38" s="110" t="n">
        <v>100</v>
      </c>
    </row>
    <row outlineLevel="0" r="39">
      <c r="A39" s="36" t="s"/>
      <c r="B39" s="38" t="s"/>
      <c r="C39" s="111" t="s"/>
    </row>
    <row outlineLevel="0" r="40">
      <c r="A40" s="112" t="s">
        <v>201</v>
      </c>
      <c r="B40" s="63" t="s">
        <v>202</v>
      </c>
      <c r="C40" s="113" t="n"/>
    </row>
    <row outlineLevel="0" r="41">
      <c r="A41" s="42" t="s">
        <v>203</v>
      </c>
      <c r="B41" s="29" t="s">
        <v>204</v>
      </c>
      <c r="C41" s="106" t="n">
        <v>100</v>
      </c>
    </row>
    <row outlineLevel="0" r="42">
      <c r="A42" s="42" t="s">
        <v>205</v>
      </c>
      <c r="B42" s="29" t="s">
        <v>206</v>
      </c>
      <c r="C42" s="106" t="n"/>
    </row>
    <row outlineLevel="0" r="43">
      <c r="A43" s="42" t="s">
        <v>207</v>
      </c>
      <c r="B43" s="29" t="s">
        <v>208</v>
      </c>
      <c r="C43" s="106" t="n">
        <v>100</v>
      </c>
    </row>
    <row outlineLevel="0" r="44">
      <c r="A44" s="42" t="s">
        <v>209</v>
      </c>
      <c r="B44" s="29" t="s">
        <v>210</v>
      </c>
      <c r="C44" s="106" t="n"/>
    </row>
    <row outlineLevel="0" r="45">
      <c r="A45" s="42" t="s">
        <v>211</v>
      </c>
      <c r="B45" s="29" t="s">
        <v>20</v>
      </c>
      <c r="C45" s="106" t="n">
        <v>100</v>
      </c>
    </row>
    <row outlineLevel="0" r="46">
      <c r="A46" s="42" t="s">
        <v>212</v>
      </c>
      <c r="B46" s="29" t="s">
        <v>213</v>
      </c>
      <c r="C46" s="106" t="n"/>
    </row>
    <row outlineLevel="0" r="47">
      <c r="A47" s="42" t="s">
        <v>214</v>
      </c>
      <c r="B47" s="29" t="s">
        <v>215</v>
      </c>
      <c r="C47" s="106" t="n">
        <v>100</v>
      </c>
    </row>
    <row outlineLevel="0" r="48">
      <c r="A48" s="42" t="s">
        <v>216</v>
      </c>
      <c r="B48" s="29" t="s">
        <v>217</v>
      </c>
      <c r="C48" s="106" t="n"/>
    </row>
    <row outlineLevel="0" r="49">
      <c r="A49" s="42" t="s">
        <v>218</v>
      </c>
      <c r="B49" s="29" t="s">
        <v>219</v>
      </c>
      <c r="C49" s="106" t="n">
        <v>100</v>
      </c>
    </row>
    <row outlineLevel="0" r="50">
      <c r="A50" s="126" t="s">
        <v>221</v>
      </c>
      <c r="B50" s="119" t="s">
        <v>222</v>
      </c>
      <c r="C50" s="120" t="n">
        <v>100</v>
      </c>
    </row>
    <row customHeight="true" hidden="false" ht="69.509521484375" outlineLevel="0" r="51">
      <c r="A51" s="127" t="s">
        <v>251</v>
      </c>
      <c r="B51" s="29" t="s">
        <v>252</v>
      </c>
      <c r="C51" s="120" t="n">
        <v>100</v>
      </c>
    </row>
    <row outlineLevel="0" r="52">
      <c r="A52" s="42" t="s">
        <v>223</v>
      </c>
      <c r="B52" s="29" t="s">
        <v>224</v>
      </c>
      <c r="C52" s="121" t="n"/>
    </row>
    <row outlineLevel="0" r="53">
      <c r="A53" s="42" t="s">
        <v>225</v>
      </c>
      <c r="B53" s="29" t="s">
        <v>226</v>
      </c>
      <c r="C53" s="106" t="n">
        <v>100</v>
      </c>
    </row>
    <row outlineLevel="0" r="54">
      <c r="A54" s="42" t="s">
        <v>227</v>
      </c>
      <c r="B54" s="29" t="s">
        <v>228</v>
      </c>
      <c r="C54" s="106" t="n">
        <v>100</v>
      </c>
    </row>
    <row outlineLevel="0" r="55">
      <c r="A55" s="42" t="s">
        <v>127</v>
      </c>
      <c r="B55" s="29" t="s">
        <v>229</v>
      </c>
      <c r="C55" s="106" t="n"/>
    </row>
    <row outlineLevel="0" r="56">
      <c r="A56" s="42" t="s">
        <v>230</v>
      </c>
      <c r="B56" s="29" t="s">
        <v>130</v>
      </c>
      <c r="C56" s="106" t="n">
        <v>100</v>
      </c>
    </row>
    <row outlineLevel="0" r="57">
      <c r="A57" s="42" t="s">
        <v>231</v>
      </c>
      <c r="B57" s="29" t="s">
        <v>132</v>
      </c>
      <c r="C57" s="106" t="n">
        <v>100</v>
      </c>
    </row>
    <row outlineLevel="0" r="58">
      <c r="A58" s="42" t="s">
        <v>133</v>
      </c>
      <c r="B58" s="29" t="s">
        <v>134</v>
      </c>
      <c r="C58" s="106" t="n">
        <v>100</v>
      </c>
    </row>
    <row outlineLevel="0" r="59">
      <c r="A59" s="42" t="s">
        <v>136</v>
      </c>
      <c r="B59" s="29" t="s">
        <v>137</v>
      </c>
      <c r="C59" s="106" t="n">
        <v>100</v>
      </c>
    </row>
    <row outlineLevel="0" r="60">
      <c r="A60" s="42" t="s">
        <v>232</v>
      </c>
      <c r="B60" s="29" t="s">
        <v>233</v>
      </c>
      <c r="C60" s="106" t="n">
        <v>100</v>
      </c>
    </row>
    <row outlineLevel="0" r="61">
      <c r="A61" s="42" t="s">
        <v>234</v>
      </c>
      <c r="B61" s="29" t="s">
        <v>235</v>
      </c>
      <c r="C61" s="106" t="n">
        <v>100</v>
      </c>
    </row>
    <row outlineLevel="0" r="62">
      <c r="A62" s="42" t="s">
        <v>236</v>
      </c>
      <c r="B62" s="29" t="s">
        <v>237</v>
      </c>
      <c r="C62" s="106" t="n">
        <v>100</v>
      </c>
    </row>
    <row outlineLevel="0" r="63">
      <c r="A63" s="42" t="s">
        <v>238</v>
      </c>
      <c r="B63" s="29" t="s">
        <v>239</v>
      </c>
      <c r="C63" s="106" t="n">
        <v>100</v>
      </c>
    </row>
    <row outlineLevel="0" r="64">
      <c r="A64" s="42" t="s">
        <v>240</v>
      </c>
      <c r="B64" s="29" t="s">
        <v>241</v>
      </c>
      <c r="C64" s="106" t="n">
        <v>100</v>
      </c>
    </row>
  </sheetData>
  <mergeCells count="24">
    <mergeCell ref="A1:C1"/>
    <mergeCell ref="B2:C2"/>
    <mergeCell ref="A3:C3"/>
    <mergeCell ref="A4:C4"/>
    <mergeCell ref="A5:C5"/>
    <mergeCell ref="B6:C6"/>
    <mergeCell ref="A7:C7"/>
    <mergeCell ref="A10:C10"/>
    <mergeCell ref="A11:C11"/>
    <mergeCell ref="A12:C12"/>
    <mergeCell ref="C38:C39"/>
    <mergeCell ref="B38:B39"/>
    <mergeCell ref="A38:A39"/>
    <mergeCell ref="B27:B28"/>
    <mergeCell ref="A27:A28"/>
    <mergeCell ref="A25:A26"/>
    <mergeCell ref="C25:C26"/>
    <mergeCell ref="B25:B26"/>
    <mergeCell ref="A20:A21"/>
    <mergeCell ref="B20:B21"/>
    <mergeCell ref="C20:C21"/>
    <mergeCell ref="B17:B19"/>
    <mergeCell ref="C17:C19"/>
    <mergeCell ref="A17:A19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2025-01-30T07:24:35Z</dcterms:modified>
</cp:coreProperties>
</file>