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.xml"/>
  <Override ContentType="application/vnd.openxmlformats-officedocument.spreadsheetml.worksheet+xml" PartName="/xl/worksheets/sheet40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 activeTab="38"/>
  </bookViews>
  <sheets>
    <sheet name="приложение 1" r:id="rId1" sheetId="1" state="hidden"/>
    <sheet name="приложение 2 " r:id="rId2" sheetId="2" state="hidden"/>
    <sheet name="приложение 3" r:id="rId3" sheetId="3" state="hidden"/>
    <sheet name="приложение 4" r:id="rId4" sheetId="4" state="hidden"/>
    <sheet name="приложение 5" r:id="rId5" sheetId="5" state="hidden"/>
    <sheet name="приложение 6" r:id="rId6" sheetId="6" state="hidden"/>
    <sheet name="приложение 7" r:id="rId7" sheetId="7" state="hidden"/>
    <sheet name="приложение 1  " r:id="rId8" sheetId="8" state="hidden"/>
    <sheet name="приложение 3 " r:id="rId9" sheetId="9" state="hidden"/>
    <sheet name="приложение 5 " r:id="rId10" sheetId="10" state="hidden"/>
    <sheet name="приложение 5  " r:id="rId11" sheetId="11" state="hidden"/>
    <sheet name="приложение 3  " r:id="rId12" sheetId="12" state="hidden"/>
    <sheet name="приложение 5   " r:id="rId13" sheetId="13" state="hidden"/>
    <sheet name="приложение 3   " r:id="rId14" sheetId="14" state="hidden"/>
    <sheet name="приложение  5  " r:id="rId15" sheetId="15" state="hidden"/>
    <sheet name="приложение 8 " r:id="rId16" sheetId="16" state="hidden"/>
    <sheet name="приложение 9" r:id="rId17" sheetId="17" state="hidden"/>
    <sheet name="приложение 9   " r:id="rId18" sheetId="18" state="hidden"/>
    <sheet name="приложение 10" r:id="rId19" sheetId="19" state="hidden"/>
    <sheet name="приложение 11" r:id="rId20" sheetId="20" state="hidden"/>
    <sheet name="приложение 11   " r:id="rId21" sheetId="21" state="hidden"/>
    <sheet name="приложение 12" r:id="rId22" sheetId="22" state="hidden"/>
    <sheet name="приложение 13" r:id="rId23" sheetId="23" state="hidden"/>
    <sheet name="приложение 14" r:id="rId24" sheetId="24" state="hidden"/>
    <sheet name="приложение 15" r:id="rId25" sheetId="25" state="hidden"/>
    <sheet name="приложение 14 " r:id="rId26" sheetId="26" state="hidden"/>
    <sheet name="приложение 14  " r:id="rId27" sheetId="27" state="hidden"/>
    <sheet name="приложение 16" r:id="rId28" sheetId="28" state="hidden"/>
    <sheet name="приложение 17" r:id="rId29" sheetId="29" state="hidden"/>
    <sheet name="приложение 18" r:id="rId30" sheetId="30" state="hidden"/>
    <sheet name="приложение 19" r:id="rId31" sheetId="31" state="hidden"/>
    <sheet name="приложение 20" r:id="rId32" sheetId="32" state="hidden"/>
    <sheet name="приложение 18  " r:id="rId33" sheetId="33" state="hidden"/>
    <sheet name="приложение 16  " r:id="rId34" sheetId="34" state="hidden"/>
    <sheet name="приложение 13  " r:id="rId35" sheetId="35" state="hidden"/>
    <sheet name="приложение 14   " r:id="rId36" sheetId="36" state="hidden"/>
    <sheet name="приложение 15   " r:id="rId37" sheetId="37" state="hidden"/>
    <sheet name="приложение 16    " r:id="rId38" sheetId="38" state="hidden"/>
    <sheet name="дорожный фонд" r:id="rId39" sheetId="39" state="visible"/>
    <sheet name="приложение 19     " r:id="rId40" sheetId="40" state="hidden"/>
  </sheets>
  <externalReferences>
    <externalReference r:id="rId41"/>
    <externalReference r:id="rId42"/>
    <externalReference r:id="rId43"/>
    <externalReference r:id="rId44"/>
  </externalReference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<sst xmlns="http://schemas.openxmlformats.org/spreadsheetml/2006/main" xmlns:a="http://schemas.openxmlformats.org/drawingml/2006/main" xmlns:c="http://schemas.openxmlformats.org/drawingml/2006/chart" xmlns:co="http://ncloudtech.com" xmlns:m="http://schemas.openxmlformats.org/officeDocument/2006/math" xmlns:mc="http://schemas.openxmlformats.org/markup-compatibility/2006" xmlns:o="urn:schemas-microsoft-com:office:office" xmlns:p="http://schemas.openxmlformats.org/presentationml/2006/main" xmlns:pic="http://schemas.openxmlformats.org/drawingml/2006/picture" xmlns:r="http://schemas.openxmlformats.org/officeDocument/2006/relationships" xmlns:s="http://schemas.openxmlformats.org/officeDocument/2006/sharedTypes" xmlns:sl="http://schemas.openxmlformats.org/schemaLibrary/2006/main" xmlns:v="urn:schemas-microsoft-com:vml" xmlns:w="http://schemas.openxmlformats.org/wordprocessingml/2006/main" xmlns:w14="http://schemas.microsoft.com/office/word/2010/wordml" xmlns:w15="http://schemas.microsoft.com/office/word/2012/wordml" xmlns:wp="http://schemas.openxmlformats.org/drawingml/2006/wordprocessingDrawing" xmlns:wpg="http://schemas.microsoft.com/office/word/2010/wordprocessingGroup" xmlns:wps="http://schemas.microsoft.com/office/word/2010/wordprocessingShape" xmlns:x14="http://schemas.microsoft.com/office/spreadsheetml/2009/9/main" xmlns:xdr="http://schemas.openxmlformats.org/drawingml/2006/spreadsheetDrawing" xmlns:xm="http://schemas.microsoft.com/office/excel/2006/main" mc:Ignorable="co w14 x14 w15">
  <si>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Приложение 1</t>
  </si>
  <si>
    <t>к решению________сессии Собрания</t>
  </si>
  <si>
    <t>депутатов городского поселения "Дно"</t>
  </si>
  <si>
    <t>первого созыва от _______ г. № _______</t>
  </si>
  <si>
    <t xml:space="preserve"> "О бюджете муниципального образования "Дно" </t>
  </si>
  <si>
    <t>на 2021 год и на плановый период 2022 и 2023 годов"</t>
  </si>
  <si>
    <t>Перечень главных администраторов</t>
  </si>
  <si>
    <t>доходов бюджета муниципального образования "Дно"</t>
  </si>
  <si>
    <t>Код бюджетной классификации Российской Федерации</t>
  </si>
  <si>
    <t>Наименование  доходов бюджета муниципального образования</t>
  </si>
  <si>
    <t>главного ад-министратора (администратора)  доходов</t>
  </si>
  <si>
    <t>доходов бюджета муниципального образования</t>
  </si>
  <si>
    <t>Муниципальное казенное учреждение Администрация  городского  поселения «Дно» (Администрация  городского  поселения «Дно») (ИНН 6005003849   КПП 600501001 ОКТМО 58612101)</t>
  </si>
  <si>
    <t xml:space="preserve">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</si>
  <si>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</si>
  <si>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</si>
  <si>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</si>
  <si>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1 11 05025 13 0000 120</t>
  </si>
  <si>
    <t>Доходы, получаемые в виде арендной платы, а также средства от  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</si>
  <si>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</si>
  <si>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</si>
  <si>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1 13 02995 13 0000 130  </t>
  </si>
  <si>
    <t>Прочие доходы от компенсации затрат бюджетов городских поселений</t>
  </si>
  <si>
    <t>1 14 06013 13 0000 430</t>
  </si>
  <si>
    <t>Доходы от продажи земельных участков,  государственная собственность на которые не  разграничена и  которые расположены в границах     городских    поселений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</si>
  <si>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</si>
  <si>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</si>
  <si>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1 16 07010 13 0000 140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</si>
  <si>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</si>
  <si>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1 17 01050 13 0000 180</t>
  </si>
  <si>
    <t>Невыясненные поступления, зачисляемые в бюджеты городских поселений</t>
  </si>
  <si>
    <t>2 07 05030 13 0000 180</t>
  </si>
  <si>
    <t>Прочие безвозмездные поступления в бюджеты городских поселений</t>
  </si>
  <si>
    <t>Приложение 2</t>
  </si>
  <si>
    <t>к решению ________ сессии Собрания</t>
  </si>
  <si>
    <t>первого созыва от _________ г. № _____</t>
  </si>
  <si>
    <t>Перечень главных администраторов источников внутреннего</t>
  </si>
  <si>
    <t>финансирования дефицита бюджета муниципального образования "Дно"</t>
  </si>
  <si>
    <t xml:space="preserve">Код бюджетной классификации </t>
  </si>
  <si>
    <t>Наименование</t>
  </si>
  <si>
    <t>Код главного администратора источников финансирования дефицита бюджета</t>
  </si>
  <si>
    <t>Код группы, подгруппы, статьи, подстатьи, элемента, подвида, аналитической группы вида источников финансирования дефицита бюджета</t>
  </si>
  <si>
    <t>Муниципальное казенное учреждение Администрация  городского  поселения «Дно» (Администрация  городского  поселения «Дно»)</t>
  </si>
  <si>
    <t>Финансовое управление Администрации Дновского района</t>
  </si>
  <si>
    <t>01 03 01 00 13 0000 710</t>
  </si>
  <si>
    <t>Получение кредитов от других бюджетов  бюджетной системы Российской Федерации бюджетами сельских поселений  в валюте Российской Федерации</t>
  </si>
  <si>
    <t>01 03 01 00 13 0000 810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</si>
  <si>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</si>
  <si>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r>
      <t>Иные источники финансирования дефицита бюджета муниципального образования «Дно», администрирование которых может осуществляться главными администраторами источников финансирования дефицита бюджета муниципального образования «Дно»  в пределах их компетенции</t>
    </r>
    <r>
      <t xml:space="preserve">
</t>
    </r>
  </si>
  <si>
    <t>Код группы, подгруппы, статьи и вида источников</t>
  </si>
  <si>
    <t>01 05 02 01 13 0000 510</t>
  </si>
  <si>
    <t>Увеличение прочих остатков денежных средств бюджетов сельских поселений</t>
  </si>
  <si>
    <t>01 05 02 01 13 0000 610</t>
  </si>
  <si>
    <t>Уменьшение  прочих остатков денежных средств бюджетов сельских поселений</t>
  </si>
  <si>
    <t>Приложение 3</t>
  </si>
  <si>
    <t xml:space="preserve">Поступление доходов в муниципального образования "Дно"                 в 2021 году </t>
  </si>
  <si>
    <t xml:space="preserve"> </t>
  </si>
  <si>
    <t>Код бюджетной классификации РФ</t>
  </si>
  <si>
    <t>Наименование доходов</t>
  </si>
  <si>
    <t>Сумма, руб.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</si>
  <si>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</si>
  <si>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</si>
  <si>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</si>
  <si>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</si>
  <si>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</si>
  <si>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</si>
  <si>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</si>
  <si>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РФ</t>
  </si>
  <si>
    <t>000 1 03 02000 01 0000 110</t>
  </si>
  <si>
    <t>Акцизы  по подакцизным товарам (продукции), производимым на территории РФ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</si>
  <si>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</si>
  <si>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</si>
  <si>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</si>
  <si>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</si>
  <si>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</si>
  <si>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</si>
  <si>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</si>
  <si>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</si>
  <si>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</si>
  <si>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</si>
  <si>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</si>
  <si>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</si>
  <si>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</si>
  <si>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 унитарных предприятий, в т.ч. казенных)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</si>
  <si>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</si>
  <si>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</si>
  <si>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</si>
  <si>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</t>
  </si>
  <si>
    <t>000 2 02 20000 00 0000 150</t>
  </si>
  <si>
    <r>
      <t xml:space="preserve">Субсидии бюджетам бюджетной системы Российской Федерации </t>
    </r>
    <r>
      <t xml:space="preserve">
</t>
    </r>
  </si>
  <si>
    <t>000 2 02 04000 00 0000 150</t>
  </si>
  <si>
    <t>Иные межбюджетные трансферты</t>
  </si>
  <si>
    <t>ИТОГО ДОХОДОВ</t>
  </si>
  <si>
    <t>Приложение 4</t>
  </si>
  <si>
    <t>к решению _______ сессии Собрания</t>
  </si>
  <si>
    <t>первого созыва от _____ г. № ______</t>
  </si>
  <si>
    <t>Поступление доходов в бюджет муниципального образования "Дно"</t>
  </si>
  <si>
    <t>на плановый период 2022 и 2023 годов</t>
  </si>
  <si>
    <t>Наименование дохода</t>
  </si>
  <si>
    <t>2022 год</t>
  </si>
  <si>
    <t>2023 год</t>
  </si>
  <si>
    <t>000 2 02 40000 00 0000 150</t>
  </si>
  <si>
    <t>Приложение 5</t>
  </si>
  <si>
    <t>к решению _______сессии Собрания</t>
  </si>
  <si>
    <t xml:space="preserve">                                                                                   депутатов городского поселения "Дно"</t>
  </si>
  <si>
    <t xml:space="preserve">                                                                         первого созыва от _______г. № _______ </t>
  </si>
  <si>
    <t xml:space="preserve">                                                                                     "О бюджете муниципального образования "Дно" </t>
  </si>
  <si>
    <t xml:space="preserve">                                                                                     на 2021 год и на плановый период 2022 и 2023 годов"</t>
  </si>
  <si>
    <t xml:space="preserve">Межбюджетные трансферты, получаемые из бюджета </t>
  </si>
  <si>
    <t>муниципального района на 2021 год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</si>
  <si>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</si>
  <si>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</si>
  <si>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Субсидия  на ликвидацию очагов сорного растения борщевик Сосновского</t>
  </si>
  <si>
    <t>Субсидии на 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</si>
  <si>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Отечества, на территории муниципального образования</t>
  </si>
  <si>
    <t>Субсидии на 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</si>
  <si>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ИТОГО:</t>
  </si>
  <si>
    <t>Приложение 6</t>
  </si>
  <si>
    <t>муниципального района на плановый период 2022 и 2023 годов</t>
  </si>
  <si>
    <t>Субсидии  на ликвидацию очагов сорного растения борщевик Сосновского</t>
  </si>
  <si>
    <t>Приложение 7</t>
  </si>
  <si>
    <t>первого созыва от ____________ г. № ____</t>
  </si>
  <si>
    <t xml:space="preserve">Нормативы </t>
  </si>
  <si>
    <t xml:space="preserve">отчислений от неналоговых доходов и безвозмездных поступлений </t>
  </si>
  <si>
    <t xml:space="preserve">в бюджет муниципального образования "Дно" </t>
  </si>
  <si>
    <t>Код бюджетной классификации</t>
  </si>
  <si>
    <t>Нормативы отчислений</t>
  </si>
  <si>
    <t xml:space="preserve">000 1 11 00000 00 0000 000                      </t>
  </si>
  <si>
    <t>ДОХОДЫ ОТ ИСПОЛЬЗОВАНИЯ ИМУЩЕСТВА, НАХОДЯЩЕГОСЯ В ГОСУДАРСТВЕННОЙ И МУНИЦИПАЛЬНОЙ СОБСТВЕННОСТИ</t>
  </si>
  <si>
    <t xml:space="preserve">000 1 11 01000 00 0000 120             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</si>
  <si>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 Федерации или муниципальным образованиям</t>
  </si>
  <si>
    <t xml:space="preserve"> 000 1 11 01050 13 0000 120                    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</si>
  <si>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</si>
  <si>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 xml:space="preserve"> 000 1 11 02000 00 0000 120                      </t>
  </si>
  <si>
    <t>Доходы от размещения  средств  бюджетов</t>
  </si>
  <si>
    <t xml:space="preserve"> 000 1 11 02033 13 0000 120                     </t>
  </si>
  <si>
    <t>Доходы от размещения временно свободных средств бюджетов городских поселений</t>
  </si>
  <si>
    <t xml:space="preserve"> 000 1 11 02085 13 0000 120                     </t>
  </si>
  <si>
    <t>Доходы от размещения сумм, аккумулируемых в ходе проведения аукционов по продаже акций, находящихся в собственности городских поселений</t>
  </si>
  <si>
    <t>000 1 11 03000 00 0000 120</t>
  </si>
  <si>
    <t>Проценты, полученные от предоставления бюджетных кредитов внутри страны</t>
  </si>
  <si>
    <t>000 1 11 03050 13 0000 120</t>
  </si>
  <si>
    <t>Проценты, полученные от предоставления бюджетных кредитов внутри страны за счет средств  бюджетов городских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</si>
  <si>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</si>
  <si>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000 1 11 05013 13 0000 120</t>
  </si>
  <si>
    <t>000 1 11 05025 13 0000 120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</si>
  <si>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</si>
  <si>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000 1 11 05026 13 0000 120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</si>
  <si>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</si>
  <si>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000 1 11 05035 13 0000 120</t>
  </si>
  <si>
    <t>000 1 11 08000 00 0000 120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</si>
  <si>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</si>
  <si>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000 1 11 08050 13 0000 120</t>
  </si>
  <si>
    <t>Средства, получаемые от передачи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</si>
  <si>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</si>
  <si>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 автономных учреждений, а также имущества государственных и муниципальных унитарных предприятий, в том числе казенных)</t>
  </si>
  <si>
    <t>000 1 11 09045 13 0000 120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</si>
  <si>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</si>
  <si>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000 1 13 00000 00 0000 130</t>
  </si>
  <si>
    <t>ДОХОДЫ ОТ ОКАЗАНИЯ ПЛАТНЫХ УСЛУГ (РАБОТ) И КОМПЕНСАЦИИ ЗАТРАТ ГОСУДАРСТВА</t>
  </si>
  <si>
    <t>000 1 13 02995 13 0000 130</t>
  </si>
  <si>
    <t>Прочие доходы от компенсации затрат  бюджетов городских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</si>
  <si>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</si>
  <si>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</si>
  <si>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</si>
  <si>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</si>
  <si>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000 1 14 02050 13 0000 410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</si>
  <si>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</si>
  <si>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000 1 14 02050 13 0000 440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</si>
  <si>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</si>
  <si>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</si>
  <si>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</si>
  <si>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000 1 14 02052 13 0000 440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</si>
  <si>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</si>
  <si>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000 1 14 02053 13 0000 410</t>
  </si>
  <si>
    <t>Доходы от реализации иного имущества, находящегося в собственности городских 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</si>
  <si>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</si>
  <si>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</si>
  <si>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</si>
  <si>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</si>
  <si>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</si>
  <si>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</si>
  <si>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000 1 14 06025 13 0000 430</t>
  </si>
  <si>
    <t>000 1 16 00000 00 0000 000</t>
  </si>
  <si>
    <t>ШТРАФЫ, САНКЦИИ, ВОЗМЕЩЕНИЕ УЩЕРБА</t>
  </si>
  <si>
    <t>000 1 16 18000 00 0000 140</t>
  </si>
  <si>
    <t>Денежные взыскания (штрафы) за нарушение бюджетного законодательства Российской Федерации</t>
  </si>
  <si>
    <t>000 1 16 18050 13 0000 140</t>
  </si>
  <si>
    <t>Денежные взыскания (штрафы) за нарушение бюджетного законодательства (в части бюджетов городских поселений)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</si>
  <si>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</si>
  <si>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</si>
  <si>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000 1 16 21050 13 0000 140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</si>
  <si>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</si>
  <si>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>000 1 16 23000 00 0000 140</t>
  </si>
  <si>
    <t>Доходы от возмещения ущерба при возникновении страховых случаев</t>
  </si>
  <si>
    <t>000 1 16 23050 13 0000 140</t>
  </si>
  <si>
    <t>Доходы от возмещения ущерба при возникновении страховых случаев, когда выгодоприобретателями по договорам страхования выступают получатели средств бюджетов городских поселений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</si>
  <si>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</si>
  <si>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</si>
  <si>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000 1 16 32000 13 0000 140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</si>
  <si>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</si>
  <si>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000 1 16 33000 00 0000 140</t>
  </si>
  <si>
    <t>Денежные взыскания(штрафы)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</si>
  <si>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000 1 16 33050 13 0000 140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</si>
  <si>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 городских поселений</t>
  </si>
  <si>
    <t>000 1 16 90000 00 0000 140</t>
  </si>
  <si>
    <t>Прочие поступления от денежных взысканий (штрафов) и иных сумм в возмещение ущерба</t>
  </si>
  <si>
    <t>000 1 16 90050 13 0000 140</t>
  </si>
  <si>
    <t>Прочие поступления от денежных взысканий (штрафов) и иных сумм в возмещение ущерба, зачисляемые в бюджеты городских  поселений</t>
  </si>
  <si>
    <t>000 1 17 00000 00 0000 000</t>
  </si>
  <si>
    <t>ПРОЧИЕ НЕНАЛОГОВЫЕ ДОХОДЫ</t>
  </si>
  <si>
    <t>000 1 17 01050 13 0000 180</t>
  </si>
  <si>
    <t>000 1 17 05050 13 0000 180</t>
  </si>
  <si>
    <t>Прочие неналоговые доходы бюджетов городских поселений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</si>
  <si>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</si>
  <si>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</si>
  <si>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субъектов Российской Федерации и муниципальных образований</t>
  </si>
  <si>
    <t>Субсидии бюджетам бюджетной системы Российской Федерации (межбюджетные субсидии)</t>
  </si>
  <si>
    <t>000 2 02 30000 00 0000 150</t>
  </si>
  <si>
    <t xml:space="preserve">Субвенции бюджетам субъектов Российской Федерации и муниципальных образований </t>
  </si>
  <si>
    <t>000 2 02 90000 00 0000 150</t>
  </si>
  <si>
    <t>Прочие безвозмездные поступления от других бюджетов бюджетной системы</t>
  </si>
  <si>
    <t>000 2 03 00000 00 0000 150</t>
  </si>
  <si>
    <t>БЕЗВОЗМЕЗДНЫЕ ПОСТУПЛЕНИЯ ОТ ГОСУДАРСТВЕННЫХ (МУНИЦИПАЛЬНЫХ) ОРГАНИЗАЦИЙ</t>
  </si>
  <si>
    <t>000 2 07 00000 00 0000 150</t>
  </si>
  <si>
    <t>ПРОЧИЕ БЕЗВОЗМЕЗДНЫЕ ПОСТУПЛЕНИЯ</t>
  </si>
  <si>
    <t>000 2 08 00000 00 0000 150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</si>
  <si>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</si>
  <si>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000 2 08 05000 10 0000 150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</si>
  <si>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</si>
  <si>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</si>
  <si>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</si>
  <si>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второго созыва от _________ г. № _____</t>
  </si>
  <si>
    <t xml:space="preserve">Поступление доходов в бюджет муниципального образования "Дно"  в 2021 году </t>
  </si>
  <si>
    <t>Субсидии местным бюджетам из областного бюджета на проведение кадастровых работ, необходимых для образования земельных участков в счет невостребованных земельных долей</t>
  </si>
  <si>
    <t>Дотации  бюджетам бюджетной системы Российской Федерации</t>
  </si>
  <si>
    <t>Приложение 8</t>
  </si>
  <si>
    <t>к решению _____сессии Собрания</t>
  </si>
  <si>
    <t>второго созыва от _________г. № ___</t>
  </si>
  <si>
    <t xml:space="preserve">Ведомственная структура расходов бюджета </t>
  </si>
  <si>
    <t>муниципального образования «Дно»  на 2021 год</t>
  </si>
  <si>
    <r>
      <t> </t>
    </r>
    <r>
      <rPr>
        <rFont val="Times New Roman"/>
        <b val="true"/>
        <color theme="1" tint="0"/>
        <sz val="8"/>
      </rPr>
      <t>Код главного  распорядителя и получателя</t>
    </r>
  </si>
  <si>
    <t>Код  функциональной классификации</t>
  </si>
  <si>
    <t>Разд</t>
  </si>
  <si>
    <t>Ц.ст.</t>
  </si>
  <si>
    <t>Расх</t>
  </si>
  <si>
    <t xml:space="preserve">      Муниципальная программа «Социально-экономическое развитие муниципального образования «Дно» на 2021-2023 годы»</t>
  </si>
  <si>
    <t>0100000000</t>
  </si>
  <si>
    <t xml:space="preserve">      Подпрограмма «Социально-экономическое развитие муниципального образования «Дно» на 2021-2023 годы»</t>
  </si>
  <si>
    <t>0110000000</t>
  </si>
  <si>
    <t xml:space="preserve">      Основное мероприятие «Повышение эффективности местного самоуправления в муниципальном образовании»</t>
  </si>
  <si>
    <t>0110100000</t>
  </si>
  <si>
    <t xml:space="preserve">  Общегосударственные вопросы</t>
  </si>
  <si>
    <t>0100</t>
  </si>
  <si>
    <t>000</t>
  </si>
  <si>
    <t xml:space="preserve">    Функционирование Правительства Российской Федерации, высших органов исполнительной власти  субъектов Российской Федерации, местных администраций</t>
  </si>
  <si>
    <t>0104</t>
  </si>
  <si>
    <t xml:space="preserve">      Расходы по оплате труда муниципальных служащих, лиц, замещающих выборные муниципальные должности</t>
  </si>
  <si>
    <t>0110100900</t>
  </si>
  <si>
    <r>
      <t> </t>
    </r>
    <r>
      <rPr>
        <rFont val="Times New Roman"/>
        <color theme="1" tint="0"/>
        <sz val="12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</si>
  <si>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t xml:space="preserve">      Расходы по оплате труда работников, занимающих должности, не отнесенные к должностям муниципальной службы и осуществляющих техническое обеспечение администрации поселения, работников, занятых обслуживанием администрации муниципального образования и обеспечение функций органов местного самоуправления</t>
  </si>
  <si>
    <t>0110100901</t>
  </si>
  <si>
    <t>100</t>
  </si>
  <si>
    <t xml:space="preserve">        Закупка товаров, работ и услуг для обеспечения  государственных (муниципальных) нужд</t>
  </si>
  <si>
    <t xml:space="preserve">        Иные бюджетные ассигнования</t>
  </si>
  <si>
    <t>Расходы на проведение выборов в органы местного самоуправления</t>
  </si>
  <si>
    <t>0107</t>
  </si>
  <si>
    <t>0110182500</t>
  </si>
  <si>
    <t>Межбюджетные трансферты</t>
  </si>
  <si>
    <t>500</t>
  </si>
  <si>
    <t xml:space="preserve">      Непрограммные расходы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</si>
  <si>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</si>
  <si>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</si>
  <si>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Выплаты, связанные с депутатской деятельностью</t>
  </si>
  <si>
    <t>9099030090</t>
  </si>
  <si>
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</si>
  <si>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 xml:space="preserve">    Резервные фонды</t>
  </si>
  <si>
    <t>0111</t>
  </si>
  <si>
    <t xml:space="preserve">      Резервный фонд администрации  в рамках непрограммного направления деятельности</t>
  </si>
  <si>
    <t xml:space="preserve">    Другие общегосударственные вопросы</t>
  </si>
  <si>
    <t>0113</t>
  </si>
  <si>
    <t xml:space="preserve">      Выполнение прочих функций органами местного самоуправления</t>
  </si>
  <si>
    <t xml:space="preserve">      Установление муниципальным служащим ежемесячных гарантированных выплат в целях стимулирования соблюдения установленных запретов и ограничений и повышения профессионального уровня</t>
  </si>
  <si>
    <t>0110125900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</si>
  <si>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</si>
  <si>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Основное мероприятие «Оценка недвижимости, признание прав регулирования отношений по муниципальной собственности»</t>
  </si>
  <si>
    <t>0110600000</t>
  </si>
  <si>
    <t xml:space="preserve">      Оценка недвижимости, признание прав регулирования отношений по муниципальной собственности</t>
  </si>
  <si>
    <t>0110625500</t>
  </si>
  <si>
    <t>Закупка товаров, работ и услуг для обеспечения  государственных (муниципальных) нужд</t>
  </si>
  <si>
    <t>Проведение кадастровых работ, необходимых для образования земельных участков в счет невостребованных земельных долей</t>
  </si>
  <si>
    <t>0110641420</t>
  </si>
  <si>
    <t>200</t>
  </si>
  <si>
    <t xml:space="preserve">Софинансирование на проведение кадастровых работ, необходимых для образования земельных участков в счет невостребованных земельных долей </t>
  </si>
  <si>
    <t>01106W1420</t>
  </si>
  <si>
    <t xml:space="preserve"> Непрограммные расходы</t>
  </si>
  <si>
    <t>Другие общегосударственные вопросы</t>
  </si>
  <si>
    <t>Выполнение прочих функций органами местного самоуправления</t>
  </si>
  <si>
    <t>Иные бюджетные ассигнования</t>
  </si>
  <si>
    <t>800</t>
  </si>
  <si>
    <t xml:space="preserve">      Основное мероприятие «Обеспечение безопасности граждан»</t>
  </si>
  <si>
    <t>0110200000</t>
  </si>
  <si>
    <t>Развитие и совершенствование института добровольных народных дружин</t>
  </si>
  <si>
    <t>0110241350</t>
  </si>
  <si>
    <t xml:space="preserve">      Закупка товаров, работ и услуг для обеспечения  государственных (муниципальных) нужд</t>
  </si>
  <si>
    <t>Софинансирование на развитие и совершенствование института добровольных народных дружин</t>
  </si>
  <si>
    <t>01102W1350</t>
  </si>
  <si>
    <t xml:space="preserve">      Национальная безопасность и правоохранительная деятельность</t>
  </si>
  <si>
    <t>0300</t>
  </si>
  <si>
    <t xml:space="preserve">     Пожарная безопасность и гражданская оборона муниципального образования</t>
  </si>
  <si>
    <t>0309</t>
  </si>
  <si>
    <t xml:space="preserve">      Мероприятия по гражданской обороне</t>
  </si>
  <si>
    <t>0110222400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</si>
  <si>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</si>
  <si>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</si>
  <si>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Мероприятия, направленные на укрепление пожарной безопасности муниципального образования</t>
  </si>
  <si>
    <t>0110222100</t>
  </si>
  <si>
    <t>Мероприятия по обеспечению общественного порядка и противодействие преступности</t>
  </si>
  <si>
    <t>0110222600</t>
  </si>
  <si>
    <t>Основное мероприятие «Мероприятия по ликвидации очагов сорного растения борщевик Сосновского»</t>
  </si>
  <si>
    <t>0111000000</t>
  </si>
  <si>
    <t>Национальная экономика</t>
  </si>
  <si>
    <t>0400</t>
  </si>
  <si>
    <t>Сельское хозяйство и рыболовство</t>
  </si>
  <si>
    <t>0405</t>
  </si>
  <si>
    <t>Расходы на ликвидацию очагов сорного растения борщевик Сосновского</t>
  </si>
  <si>
    <t>0111041570</t>
  </si>
  <si>
    <t xml:space="preserve">  Закупка товаров, работ и услуг для обеспечения  государственных (муниципальных) нужд</t>
  </si>
  <si>
    <t>Расходы на ликвидацию очагов сорного растения борщевик Сосновского (местный бюджет)</t>
  </si>
  <si>
    <t>0111023710</t>
  </si>
  <si>
    <t xml:space="preserve"> Закупка товаров, работ и услуг для обеспечения  государственных (муниципальных) нужд</t>
  </si>
  <si>
    <t>Софинансирование  на ликвидацию очагов сорного растения борщевик Сосновского</t>
  </si>
  <si>
    <t>01110W1570</t>
  </si>
  <si>
    <t xml:space="preserve">      Основное мероприятие «Развитие транспортного обслуживания населения на территории муниципального образования»</t>
  </si>
  <si>
    <t>0110300000</t>
  </si>
  <si>
    <t xml:space="preserve">  Национальная экономика</t>
  </si>
  <si>
    <t xml:space="preserve">    Транспорт</t>
  </si>
  <si>
    <t>0408</t>
  </si>
  <si>
    <t xml:space="preserve">      Компенсация расходов по возмещению убытков для обеспечения пассажирских перевозок</t>
  </si>
  <si>
    <t>0110324800</t>
  </si>
  <si>
    <t xml:space="preserve">     Иные бюджетные ассигнования</t>
  </si>
  <si>
    <t xml:space="preserve">    Дорожное хозяйство (дорожные фонды)</t>
  </si>
  <si>
    <t>0409</t>
  </si>
  <si>
    <t xml:space="preserve">   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</si>
  <si>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0110324100</t>
  </si>
  <si>
    <t>Ремонт мостов в границах муниципального образования</t>
  </si>
  <si>
    <t>0110324200</t>
  </si>
  <si>
    <t xml:space="preserve">  Дорожная деятельность, а также 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</si>
  <si>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0110324300</t>
  </si>
  <si>
    <t xml:space="preserve">      Содержание автомобильных дорог общего пользования местного значения  и сооружений на них, нацеленное на обеспечение их проезжаемости и безопасности за счет межбюджетных трансфертов в соответствии с заключенными соглашениями о передаче полномочий</t>
  </si>
  <si>
    <t>0110324500</t>
  </si>
  <si>
    <t xml:space="preserve">        Расходы в рамках дорожной деятельности за счет средств иных межбюджетных трансфертов</t>
  </si>
  <si>
    <t>0110324700</t>
  </si>
  <si>
    <t xml:space="preserve">       Закупка товаров, работ и услуг для обеспечения  государственных (муниципальных) нужд</t>
  </si>
  <si>
    <t xml:space="preserve">  Межбюджетные трансферты , передаваемые бюджету муниципального района из бюджетов поселений на осуществление части полномочий по решению вопросов местного значения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</si>
  <si>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0110381190</t>
  </si>
  <si>
    <t xml:space="preserve">  Межбюджетные трансферты</t>
  </si>
  <si>
    <t>Основное мероприятие "Повышение инвестиционной привлекательности"</t>
  </si>
  <si>
    <t>0110900000</t>
  </si>
  <si>
    <t>Другие вопросы в области национальной экономики</t>
  </si>
  <si>
    <t>0412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</si>
  <si>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утверждение местных нормативов градостроительного проектирования поселений</t>
  </si>
  <si>
    <t>0110982300</t>
  </si>
  <si>
    <t xml:space="preserve">      Основное мероприятие «Благоустройство»</t>
  </si>
  <si>
    <t>0110400000</t>
  </si>
  <si>
    <t xml:space="preserve">  Жилищно-коммунальное хозяйство</t>
  </si>
  <si>
    <t>0500</t>
  </si>
  <si>
    <t xml:space="preserve">    Благоустройство</t>
  </si>
  <si>
    <t>0503</t>
  </si>
  <si>
    <t xml:space="preserve">      Развитие и содержание сетей уличного освещения в границах муниципального образования</t>
  </si>
  <si>
    <t>0110423400</t>
  </si>
  <si>
    <t xml:space="preserve">      Проведение мероприятий по озеленению улиц муниципального образования по озеленению территории поселения</t>
  </si>
  <si>
    <t>0110423500</t>
  </si>
  <si>
    <t xml:space="preserve">      Содержание и ремонт захоронений</t>
  </si>
  <si>
    <t>0110423600</t>
  </si>
  <si>
    <t xml:space="preserve">      Содержание,  ремонт и реконструкция памятников</t>
  </si>
  <si>
    <t>0110423610</t>
  </si>
  <si>
    <t>Создание мест погребения</t>
  </si>
  <si>
    <t>0110423620</t>
  </si>
  <si>
    <t xml:space="preserve">      Другие расходы по благоустройству территории поселения</t>
  </si>
  <si>
    <t>0110423700</t>
  </si>
  <si>
    <t>Софинансирование  на проведение ремонта (реконструкции) и благоустройство воинских захоронений и памятников и памятных знаков, увековечивающих память погибших при защите Отечества на территории муниципального образования</t>
  </si>
  <si>
    <t>01104W1130</t>
  </si>
  <si>
    <t>Проведение ремонта (реконструкции) и благоустройство воинских захоронений и памятников и памятных знаков, увековечивающих память погибших при защите Отечества на территории муниципального образования</t>
  </si>
  <si>
    <t>0110441130</t>
  </si>
  <si>
    <t>Обустройство и восстановление воинских захоронений, находящихся в государственной (муниципальной) собственности, в рамках реализации федеральной целевой программы «Увековечение памяти погибших при защите Отечества на 2019 - 2024 годы»</t>
  </si>
  <si>
    <t>01104L2990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</si>
  <si>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по организации благоустройства</t>
  </si>
  <si>
    <t>0110484300</t>
  </si>
  <si>
    <t xml:space="preserve">      Основное мероприятие «Комплексное развитие систем коммунальной инфраструктуры  муниципального образования»</t>
  </si>
  <si>
    <t>0110700000</t>
  </si>
  <si>
    <t xml:space="preserve">    Жилищное  хозяйство</t>
  </si>
  <si>
    <t>0501</t>
  </si>
  <si>
    <t>Осуществление расходов по содержанию имущества</t>
  </si>
  <si>
    <t>0110722900</t>
  </si>
  <si>
    <t>Коммунальное хозяйство</t>
  </si>
  <si>
    <t>0502</t>
  </si>
  <si>
    <t>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</si>
  <si>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0110741740</t>
  </si>
  <si>
    <t>Софинансирование на обеспечение мероприятий по оборудованию контейнерных площадок для раздельного накопления твердых коммунальных отходов и установке на них контейнеров</t>
  </si>
  <si>
    <t>01107W1740</t>
  </si>
  <si>
    <t>Улучшение качества водоснабжения и водоотведения населения и объектов жизнеобеспечения собственности</t>
  </si>
  <si>
    <t>0110723000</t>
  </si>
  <si>
    <t>Строительство контейнерных площадок</t>
  </si>
  <si>
    <t>0110726100</t>
  </si>
  <si>
    <t xml:space="preserve"> 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организацию в границах поселения тепло-, газо- и водоснабжения населения, водоотведения (газ)</t>
  </si>
  <si>
    <t>0110783000</t>
  </si>
  <si>
    <t>Основное мероприятие «Организация досуга и обеспечения жителей поселения услугами организаций культуры»</t>
  </si>
  <si>
    <t>0110800000</t>
  </si>
  <si>
    <t xml:space="preserve">  Культура и кинематография</t>
  </si>
  <si>
    <t>0800</t>
  </si>
  <si>
    <t xml:space="preserve">    Культура</t>
  </si>
  <si>
    <t>0801</t>
  </si>
  <si>
    <t xml:space="preserve">      Организация досуга и обеспечения жителей поселения услугами организаций культуры</t>
  </si>
  <si>
    <t>0110823800</t>
  </si>
  <si>
    <t xml:space="preserve">      Основное мероприятие «Социальная поддержка граждан»</t>
  </si>
  <si>
    <t>0110500000</t>
  </si>
  <si>
    <t xml:space="preserve">  Социальная политика</t>
  </si>
  <si>
    <t xml:space="preserve">    Пенсионное обеспечение</t>
  </si>
  <si>
    <t xml:space="preserve">      Доплаты к пенсиям муниципальным служащим</t>
  </si>
  <si>
    <t>0110525400</t>
  </si>
  <si>
    <t>Социальное обеспечение и иные выплаты населению</t>
  </si>
  <si>
    <t xml:space="preserve">    Другие вопросы в области социальной политики</t>
  </si>
  <si>
    <t xml:space="preserve">      Осуществление единовременной выплаты гражданам РФ, постоянно проживающим на территории муниципального образования, в связи с празднованием очередной годовщины Победы</t>
  </si>
  <si>
    <t>0110527400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</si>
  <si>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</si>
  <si>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</si>
  <si>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</si>
  <si>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 xml:space="preserve">      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улучшение качества водоснабжения и водоотведения населения и объектов жизнеобеспечения собственности</t>
  </si>
  <si>
    <t xml:space="preserve"> Межбюджетные трансферты</t>
  </si>
  <si>
    <t>1403</t>
  </si>
  <si>
    <t xml:space="preserve"> Прочие межбюджетные трансферты общего характера</t>
  </si>
  <si>
    <t xml:space="preserve"> Муниципальная программа "Формирование современной гороской среды в городском поселении "Дно" на 2019-2021 года"</t>
  </si>
  <si>
    <t>0200000000</t>
  </si>
  <si>
    <t>Подпрограмма "Формирование современной городской среды в городском поселении "Дно" на 2019-2024 год"</t>
  </si>
  <si>
    <t>0210000000</t>
  </si>
  <si>
    <t>Основное мероприятие "Благоустройство общественных территорий городского поселения "Дно"</t>
  </si>
  <si>
    <t>021F200000</t>
  </si>
  <si>
    <t>Жилищно-коммунальное хозяйство</t>
  </si>
  <si>
    <t xml:space="preserve">  Благоустройство</t>
  </si>
  <si>
    <t>Поддержка государственных программ субъектов РФ и муниципальных программ. Формирование современной городской среды (общественные территории)</t>
  </si>
  <si>
    <t>021F255550</t>
  </si>
  <si>
    <t>Осуществление расходов на благоустройство общественных территорий(дополнительные расходы местного бюджета)</t>
  </si>
  <si>
    <t>021F2Z5550</t>
  </si>
  <si>
    <t>Основное мероприятие «Развитие институтов территориального общественного самоуправления и поддержка проектов местных инициатив»</t>
  </si>
  <si>
    <t>0111100000</t>
  </si>
  <si>
    <t>Дорожное хозяйство (дорожные фонды)</t>
  </si>
  <si>
    <t>Поддержка проектов территориального общественного самоуправления</t>
  </si>
  <si>
    <t>0111128100</t>
  </si>
  <si>
    <t>Реализация проекта ТОС "Безопасная территория 2"</t>
  </si>
  <si>
    <t>0111141561</t>
  </si>
  <si>
    <t>Софинансирование на реализацию проекта ТОС "Безопасная территория 2"</t>
  </si>
  <si>
    <t>01111W1561</t>
  </si>
  <si>
    <t>Реализация проекта ТОС "Нам нужна дорога. Часть 2"</t>
  </si>
  <si>
    <t>0111141562</t>
  </si>
  <si>
    <t>Софинансирование на реализацию проекта ТОС "Нам нужна дорога. Часть 2"</t>
  </si>
  <si>
    <t>01111W1562</t>
  </si>
  <si>
    <t>Реализация проекта ТОС «Дорога нам нужна!»</t>
  </si>
  <si>
    <t>0111141567</t>
  </si>
  <si>
    <t>Софинансирование на реализацию проекта ТОС «Дорога нам нужна!»</t>
  </si>
  <si>
    <t>01111W1567</t>
  </si>
  <si>
    <t>Реализация проекта ТОС "Помнить, чтобы жить"</t>
  </si>
  <si>
    <t>0111141565</t>
  </si>
  <si>
    <t>Софинансирование на реализацию проекта ТОС "Помнить, чтобы жить"</t>
  </si>
  <si>
    <t>01111W1565</t>
  </si>
  <si>
    <t>Реализация проекта ТОС "Обустроим вместе детскую площадку!"</t>
  </si>
  <si>
    <t>0111141568</t>
  </si>
  <si>
    <t>Софинансирование на реализацию проекта ТОС "Обустроим вместе детскую площадку!"</t>
  </si>
  <si>
    <t>01111W1568</t>
  </si>
  <si>
    <t>Культура и кинематография</t>
  </si>
  <si>
    <t>Культура</t>
  </si>
  <si>
    <t>Реализация проекта ТОС «Сказочное место»</t>
  </si>
  <si>
    <t>0111141563</t>
  </si>
  <si>
    <t>Реализация проекта ТОС «Территория культуры»</t>
  </si>
  <si>
    <t>0111141564</t>
  </si>
  <si>
    <t>Реализация проекта ТОС «Сказка нам поможет»</t>
  </si>
  <si>
    <t>0111141566</t>
  </si>
  <si>
    <t xml:space="preserve">                                                                                         Всего расходов: </t>
  </si>
  <si>
    <t>Приложение 9</t>
  </si>
  <si>
    <t>к решению _____ сессии Собрания</t>
  </si>
  <si>
    <t>первого созыва от ________г. № _____</t>
  </si>
  <si>
    <t>муниципального образования «Дно»  на плановый период 2022 и 2023 годов</t>
  </si>
  <si>
    <t>Сумма на 2022 год, руб.</t>
  </si>
  <si>
    <t>Сумма на 2023 год, руб.</t>
  </si>
  <si>
    <t>Мероприятия по обеспечениобщественного порядка и противодействие преступности</t>
  </si>
  <si>
    <t xml:space="preserve">      Дорожная деятельность,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</si>
  <si>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 xml:space="preserve"> Муниципальная программа "Формирование современной гороской среды в городском поселении "Дно" на 2019-2024 год"</t>
  </si>
  <si>
    <t>Условно утвержденные расходы</t>
  </si>
  <si>
    <t>второго созыва от ________г. № _____</t>
  </si>
  <si>
    <t>Приложение 10</t>
  </si>
  <si>
    <t>к решению __________ сессии Собрания</t>
  </si>
  <si>
    <t>второго созыва от __________ г. № ________</t>
  </si>
  <si>
    <t xml:space="preserve">Распределение средств  бюджета муниципального образования </t>
  </si>
  <si>
    <t>«Дно»  по разделам, подразделам, целевым статьям</t>
  </si>
  <si>
    <t>и видам расходов на 2021 год</t>
  </si>
  <si>
    <t>Разд.</t>
  </si>
  <si>
    <t>Вид расх</t>
  </si>
  <si>
    <t>0000000000</t>
  </si>
  <si>
    <t xml:space="preserve">       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</si>
  <si>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Обеспечение проведения выборов и референдумов</t>
  </si>
  <si>
    <r>
      <t xml:space="preserve">        </t>
    </r>
    <r>
      <rPr>
        <rFont val="Times New Roman"/>
        <color theme="1" tint="0"/>
        <sz val="12"/>
      </rPr>
  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  </r>
  </si>
  <si>
    <r>
      <t xml:space="preserve">        </t>
    </r>
    <r>
      <rPr>
        <rFont val="Times New Roman"/>
        <color theme="1" tint="0"/>
        <sz val="12"/>
      </rPr>
      <t>Закупка товаров, работ и услуг для обеспечения  государственных (муниципальных) нужд</t>
    </r>
  </si>
  <si>
    <t xml:space="preserve">  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</si>
  <si>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</si>
  <si>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000000000</t>
  </si>
  <si>
    <t>Мероприятия по гражданской обороне</t>
  </si>
  <si>
    <t xml:space="preserve">      Мероприятия по обеспечению общественного порядка и противодействие преступности</t>
  </si>
  <si>
    <t xml:space="preserve"> Закупка товаров, работ и услуг для обеспечения  государственных (муниципальных) нужд </t>
  </si>
  <si>
    <t xml:space="preserve">    Дорожное хозяйство(дорожные фонды)</t>
  </si>
  <si>
    <t xml:space="preserve">      Дорожная деятельность, а также 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</si>
  <si>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Межбюджетные трансферты , передаваемые бюджету муниципального района из бюджетов поселений на осуществление части полномочий по решению вопросов местного значения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</si>
  <si>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Коммунальное хозяйство </t>
  </si>
  <si>
    <t>Улучшение водоснабжения и водоотведения населения и объектов жизнеобеспечения собственности</t>
  </si>
  <si>
    <t xml:space="preserve">  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организацию в границах поселения тепло-, газо- и водоснабжения населения, водоотведения (газ)</t>
  </si>
  <si>
    <t>Межбюджетные трасферты</t>
  </si>
  <si>
    <r>
      <t xml:space="preserve">     Закупка товаров, работ и услуг для обеспечения  государственных (муниципальных) нужд</t>
    </r>
    <r>
      <rPr>
        <rFont val="Times New Roman"/>
        <color rgb="000000" tint="0"/>
        <sz val="12"/>
      </rPr>
      <t xml:space="preserve"> </t>
    </r>
  </si>
  <si>
    <r>
      <t xml:space="preserve">        </t>
    </r>
    <r>
      <rPr>
        <rFont val="Times New Roman"/>
        <color theme="1" tint="0"/>
        <sz val="12"/>
      </rPr>
      <t>Закупка товаров, работ и услуг для обеспечения  государственных (муниципальных) нужд</t>
    </r>
    <r>
      <rPr>
        <rFont val="Times New Roman"/>
        <color rgb="000000" tint="0"/>
        <sz val="12"/>
      </rPr>
      <t xml:space="preserve"> </t>
    </r>
  </si>
  <si>
    <t xml:space="preserve">        Культура и кинематография</t>
  </si>
  <si>
    <t xml:space="preserve">        Культура</t>
  </si>
  <si>
    <t xml:space="preserve">        Социальная политика</t>
  </si>
  <si>
    <t xml:space="preserve">       Пенсионное обеспечение</t>
  </si>
  <si>
    <t xml:space="preserve">Социальное обеспечение и иные выплаты населению </t>
  </si>
  <si>
    <t xml:space="preserve">                                                                                       Всего расходов:</t>
  </si>
  <si>
    <t>Приложение 11</t>
  </si>
  <si>
    <t>первого созыва от __________ г. № ________</t>
  </si>
  <si>
    <t>и видам расходов на плановый период 2022 и 2023 годов</t>
  </si>
  <si>
    <t>0110125700</t>
  </si>
  <si>
    <t>01102224,00</t>
  </si>
  <si>
    <t>Приложение 12</t>
  </si>
  <si>
    <t>к решению _________сессии Собрания</t>
  </si>
  <si>
    <t xml:space="preserve">Распределение средств  бюджета муниципального образования «Дно»  </t>
  </si>
  <si>
    <t xml:space="preserve">по целевым статьям (муниципальным программам и </t>
  </si>
  <si>
    <t>непрограммным направлениям деятельности),</t>
  </si>
  <si>
    <t xml:space="preserve">группам видов расходов классификации расходов бюджета </t>
  </si>
  <si>
    <t>муниципального образования на 2021 год</t>
  </si>
  <si>
    <t>Вид     расх.</t>
  </si>
  <si>
    <t xml:space="preserve">     Муниципальная программа «Социально-экономическое развитие муниципального образования «Дно» на 2021-2023 годы»</t>
  </si>
  <si>
    <t xml:space="preserve">      Подпрограмма «Социально-экономическое развитие муниципального образования  «Дно» на 2021-2023 годы»</t>
  </si>
  <si>
    <t>Расходы по оплате труда муниципальных служащих, лиц, замещающих выборные муниципальные должности</t>
  </si>
  <si>
    <t xml:space="preserve">        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</si>
  <si>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 xml:space="preserve">      Расходы на проведение выборов в органы местного самоуправления</t>
  </si>
  <si>
    <t xml:space="preserve">    Основное мероприятие «Обеспечение безопасности граждан»</t>
  </si>
  <si>
    <t xml:space="preserve">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</si>
  <si>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Прочая закупка товаров, работ и услуг для государственных нужд </t>
  </si>
  <si>
    <r>
      <t xml:space="preserve">    </t>
    </r>
    <r>
      <rPr>
        <rFont val="Times New Roman"/>
        <i val="true"/>
        <color rgb="000000" tint="0"/>
        <sz val="12"/>
      </rPr>
      <t xml:space="preserve">  Компенсация расходов по возмещению убытков для обеспечения пассажирских перевозок</t>
    </r>
  </si>
  <si>
    <t>Дорожная деятельность,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</si>
  <si>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r>
      <t xml:space="preserve">      </t>
    </r>
    <r>
      <rPr>
        <rFont val="Times New Roman"/>
        <b val="false"/>
        <i val="true"/>
        <color theme="1" tint="0"/>
        <sz val="12"/>
      </rPr>
      <t>Межбюджетные трансферты , передаваемые бюджету муниципального района из бюджетов поселений на осуществление части полномочий по решению вопросов местного значения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  </r>
  </si>
  <si>
    <t xml:space="preserve">        Межбюджетные трансферты</t>
  </si>
  <si>
    <r>
      <t>Социальное обеспечение и иные выплаты</t>
    </r>
    <r>
      <rPr>
        <rFont val="Arial"/>
        <color rgb="333333" tint="0"/>
        <sz val="12"/>
      </rPr>
      <t xml:space="preserve"> </t>
    </r>
    <r>
      <rPr>
        <rFont val="Times New Roman"/>
        <color rgb="333333" tint="0"/>
        <sz val="12"/>
      </rPr>
      <t>населению</t>
    </r>
  </si>
  <si>
    <t xml:space="preserve">      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организацию в границах поселения тепло-, газо- и водоснабжения населения, водоотведения (газ)</t>
  </si>
  <si>
    <t xml:space="preserve">       Межбюджетные трансферты</t>
  </si>
  <si>
    <t xml:space="preserve">       Основное мероприятие «Организация досуга и обеспечения жителей поселения услугами организаций культуры»</t>
  </si>
  <si>
    <t xml:space="preserve">      Непрограммные направления деятельности органов местного самоуправления</t>
  </si>
  <si>
    <r>
      <t xml:space="preserve">        </t>
    </r>
    <r>
      <rPr>
        <rFont val="Times New Roman"/>
        <color theme="1" tint="0"/>
        <sz val="12"/>
      </rPr>
      <t>Расходы на выплаты персоналу в целях обеспечения  выполнения функций государственными (муниципальными) органами, казенными учреждениями, органами управления  государственными внебюджетными фондами для выполнения отдельных полномочий</t>
    </r>
  </si>
  <si>
    <t xml:space="preserve">                                                                                     Всего расходов:</t>
  </si>
  <si>
    <t>Приложение 13</t>
  </si>
  <si>
    <t>муниципального образования на на плановый период 2022 и 2023 годов</t>
  </si>
  <si>
    <t>Приложение 14</t>
  </si>
  <si>
    <t xml:space="preserve">                                                                         первого созыва от ________ г. № _______</t>
  </si>
  <si>
    <t xml:space="preserve">Межбюджетные трансферты, выделяемые из бюджета муниципального  </t>
  </si>
  <si>
    <t>образования «Дно» на финансирование расходов, связанных</t>
  </si>
  <si>
    <t xml:space="preserve">с передачей полномочий органам местного самоуправления </t>
  </si>
  <si>
    <t>муниципального района по решению вопросов местного значения</t>
  </si>
  <si>
    <t xml:space="preserve">в соответствии с заключенными соглашениями на 2021 год 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</si>
  <si>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организацию в границах поселения тепло-, газо- и водоснабжения населения, водоотведения (газ)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</si>
  <si>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 (дороги)</t>
  </si>
  <si>
    <t xml:space="preserve">                                                                                                ИТОГО</t>
  </si>
  <si>
    <t>Приложение 15</t>
  </si>
  <si>
    <t xml:space="preserve">в соответствии с заключенными соглашениями на плановый </t>
  </si>
  <si>
    <t>период 2022 и 2023 годов</t>
  </si>
  <si>
    <t>ИТОГО</t>
  </si>
  <si>
    <t>образования «Дно» бюджету муниципального района на 2021 год</t>
  </si>
  <si>
    <t xml:space="preserve">на финансирование расходов, связанных с передачей полномочий органам местного самоуправления муниципального района по решению вопросов местного значения в соответствии с заключенными соглашениями на 2021 год </t>
  </si>
  <si>
    <t>на финансирование расходов, связанных с развитием  проектов территориального общественного самоуправления и поддержки проектов местных инициатив</t>
  </si>
  <si>
    <t xml:space="preserve">                                                                                                ИТОГО:</t>
  </si>
  <si>
    <t>Приложение 16</t>
  </si>
  <si>
    <t>к решению ________сессии Собрания</t>
  </si>
  <si>
    <t>второго созыва от ______ г. № ______</t>
  </si>
  <si>
    <t xml:space="preserve">Источники внутреннего финансирования дефицита бюджета </t>
  </si>
  <si>
    <t>Код</t>
  </si>
  <si>
    <t>Наименование кода группы, подгруппы, статьи, вида источника финансирования дефицита местного бюджета, кода классификации операций сектора государственного управления, относящихся к источникам финансирования дефицита бюджета муниципального образования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</si>
  <si>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</si>
  <si>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</si>
  <si>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</si>
  <si>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</si>
  <si>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01 05 02 00 00 0000 510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</si>
  <si>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</si>
  <si>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</si>
  <si>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</si>
  <si>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субъектов Российской Федерации</t>
  </si>
  <si>
    <t>01 05 00 00 00 0000 600</t>
  </si>
  <si>
    <t>Уменьшение остатков средств бюджетов</t>
  </si>
  <si>
    <t>01 05 02 00 00 0000 610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</si>
  <si>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</si>
  <si>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</si>
  <si>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</si>
  <si>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субъектов Российской Федерации</t>
  </si>
  <si>
    <t>Итого источников внутреннего финансирования дефицита бюджета муниципального образования</t>
  </si>
  <si>
    <t>Приложение 17</t>
  </si>
  <si>
    <t>к решению _________ сессии Собрания</t>
  </si>
  <si>
    <t>первого созыва от ________ г. № ______</t>
  </si>
  <si>
    <t>Источники внутреннего финансирования дефицита бюджета</t>
  </si>
  <si>
    <t xml:space="preserve">муниципального образования «Дно»  на плановый </t>
  </si>
  <si>
    <t>Приложение 18</t>
  </si>
  <si>
    <t xml:space="preserve">"О бюджете муниципального образования "Дно" </t>
  </si>
  <si>
    <r>
      <t>ОБЪЕМ</t>
    </r>
    <r>
      <t xml:space="preserve">
</t>
    </r>
    <r>
      <t>бюджетных ассигнований Дорожного фонда муниципального образования "Дно"                       на 2021 год</t>
    </r>
    <r>
      <t xml:space="preserve">
</t>
    </r>
  </si>
  <si>
    <t>(руб. )</t>
  </si>
  <si>
    <t>2021  год</t>
  </si>
  <si>
    <t>в т.ч.</t>
  </si>
  <si>
    <t xml:space="preserve">   Подпрограмма «Социально-экономическое развитие муниципального образования «Дно» на 2021-2023 годы»</t>
  </si>
  <si>
    <t xml:space="preserve"> Основное мероприятие «Развитие транспортного обслуживания населения на территории муниципального образования»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</si>
  <si>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</si>
  <si>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 xml:space="preserve">  Дорожная деятельность,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</si>
  <si>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 xml:space="preserve"> Межбюджетные трансферты , передаваемые бюджету муниципального района из бюджетов поселений на осуществление части полномочий по решению вопросов местного значения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</si>
  <si>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Приложение 19</t>
  </si>
  <si>
    <r>
      <t>ОБЪЕМ</t>
    </r>
    <r>
      <t xml:space="preserve">
</t>
    </r>
    <r>
      <t>бюджетных ассигнований Дорожного фонда муниципального образования "Дно"    на плановый период 2022 и 2023 годов</t>
    </r>
    <r>
      <t xml:space="preserve">
</t>
    </r>
  </si>
  <si>
    <t xml:space="preserve"> Муниципальная программа «Социально-экономическое развитие муниципального образования «Дно» на 2021-2023 годы»</t>
  </si>
  <si>
    <t xml:space="preserve"> Подпрограмма «Социально-экономическое развитие муниципального образования «Дно»  на 2021-2023 годы»</t>
  </si>
  <si>
    <t xml:space="preserve">    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</si>
  <si>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Осуществление реконструкции автомобильных дорог общего пользования местного значения с целью обеспечения сохранности повышения ее транпортно-эксплуатационных показателей и приведению в нормативное состояние в муниципальном образовании Дновский район</t>
  </si>
  <si>
    <t xml:space="preserve"> Дорожная деятельность, а также 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</si>
  <si>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долгом»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</si>
  <si>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</si>
  <si>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Межбюджетные трансферты, передаваемые бюджету поселений из бюджета муниципального района  на  осуществление части полномочий по решению вопросов местного значения (дорожная деятельность в отношении автомобильных дорог местного значения в границах населенных пунктов поселений)</t>
  </si>
  <si>
    <t>Приложение 20</t>
  </si>
  <si>
    <r>
      <t xml:space="preserve">Программа муниципальных внутренних заимствований </t>
    </r>
    <r>
      <t xml:space="preserve">
</t>
    </r>
    <r>
      <t xml:space="preserve"> муниципального образования «Дно» на 2021 год</t>
    </r>
    <r>
      <t xml:space="preserve">
</t>
    </r>
    <r>
      <t>и на плановый период 2022 и 2023 годов</t>
    </r>
    <r>
      <t xml:space="preserve">
</t>
    </r>
    <r>
      <t xml:space="preserve">
</t>
    </r>
  </si>
  <si>
    <t>Муниципальные внутренние заимствования</t>
  </si>
  <si>
    <t>2021 год</t>
  </si>
  <si>
    <t>Привлечение</t>
  </si>
  <si>
    <t>Всего</t>
  </si>
  <si>
    <t>в том числе:</t>
  </si>
  <si>
    <t>кредиты кредитных организаций</t>
  </si>
  <si>
    <t>бюджетные кредиты от других бюджетов бюджетной системы</t>
  </si>
  <si>
    <t xml:space="preserve">                            Погашение</t>
  </si>
  <si>
    <t>Погашение</t>
  </si>
  <si>
    <t xml:space="preserve">                                                                         второго созыва от ________ г. № _______</t>
  </si>
  <si>
    <t xml:space="preserve">образования «Дно»  бюджету муниципального района </t>
  </si>
  <si>
    <t>Отчет об использовании бюджетных ассигнований Дорожного фонда муниципального образования "Дно" за 2024 год</t>
  </si>
  <si>
    <r>
      <rPr>
        <rFont val="Times New Roman"/>
        <b val="true"/>
        <color theme="1" tint="0"/>
        <sz val="12"/>
      </rPr>
      <t>Доходы, всего</t>
    </r>
  </si>
  <si>
    <t>акцизы на нефтепродукты</t>
  </si>
  <si>
    <t>иные  доходы (собственные средства)</t>
  </si>
  <si>
    <r>
      <rPr>
        <rFont val="Times New Roman"/>
        <b val="true"/>
        <color theme="1" tint="0"/>
        <sz val="12"/>
      </rPr>
      <t>Остаток средств на 01.01.2024 года</t>
    </r>
  </si>
  <si>
    <r>
      <rPr>
        <rFont val="Times New Roman"/>
        <b val="true"/>
        <color rgb="000000" tint="0"/>
        <sz val="12"/>
      </rPr>
      <t>Расходы, всего</t>
    </r>
  </si>
  <si>
    <t>Дорожная деятельность,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области</t>
  </si>
  <si>
    <r>
      <rPr>
        <rFont val="Times New Roman"/>
        <b val="true"/>
        <color theme="1" tint="0"/>
        <sz val="12"/>
      </rPr>
      <t>Остаток средств на 01.01.2025 года</t>
    </r>
  </si>
  <si>
    <t xml:space="preserve">            Начальник  управления                                                           С.Н.Варфоломеева</t>
  </si>
  <si>
    <t>второго созыва от ________ г. № ______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</si>
</sst>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@" formatCode="@" numFmtId="1002"/>
    <numFmt co:extendedFormatCode="0.00" formatCode="0.00" numFmtId="1003"/>
    <numFmt co:extendedFormatCode="_-* #,##0.00&quot;р.&quot;_-;-* #,##0.00&quot;р.&quot;_-;_-* -??&quot;р.&quot;_-;_-@_-" formatCode="_-* #,##0.00&quot;р.&quot;_-;-* #,##0.00&quot;р.&quot;_-;_-* -??&quot;р.&quot;_-;_-@_-" numFmtId="1004"/>
    <numFmt co:extendedFormatCode="0" formatCode="0" numFmtId="1005"/>
    <numFmt co:extendedFormatCode="#,##0" formatCode="#,##0" numFmtId="1006"/>
  </numFmts>
  <fonts count="43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name val="Times New Roman"/>
      <color theme="1" tint="0"/>
      <sz val="11"/>
    </font>
    <font>
      <name val="Arial"/>
      <color theme="1" tint="0"/>
      <sz val="12"/>
    </font>
    <font>
      <name val="Times New Roman"/>
      <b val="true"/>
      <color rgb="000000" tint="0"/>
      <sz val="12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color theme="1" tint="0"/>
      <sz val="12"/>
      <scheme val="minor"/>
    </font>
    <font>
      <name val="Times New Roman"/>
      <color rgb="000000" tint="0"/>
      <sz val="10"/>
    </font>
    <font>
      <name val="Times New Roman"/>
      <color rgb="000000" tint="0"/>
      <sz val="11"/>
    </font>
    <font>
      <name val="Times New Roman"/>
      <b val="true"/>
      <color rgb="000000" tint="0"/>
      <sz val="14"/>
    </font>
    <font>
      <name val="Times New Roman"/>
      <b val="true"/>
      <color rgb="000000" tint="0"/>
      <sz val="10"/>
    </font>
    <font>
      <b val="true"/>
      <color theme="1" tint="0"/>
      <sz val="11"/>
      <scheme val="minor"/>
    </font>
    <font>
      <name val="Arial"/>
      <color theme="1" tint="0"/>
      <sz val="16"/>
    </font>
    <font>
      <name val="Times New Roman"/>
      <color theme="1" tint="0"/>
      <sz val="14"/>
    </font>
    <font>
      <name val="Arial"/>
      <b val="true"/>
      <color theme="1" tint="0"/>
      <sz val="12"/>
    </font>
    <font>
      <name val="Times New Roman"/>
      <b val="true"/>
      <i val="true"/>
      <color theme="1" tint="0"/>
      <sz val="12"/>
    </font>
    <font>
      <name val="Times New Roman"/>
      <i val="true"/>
      <color theme="1" tint="0"/>
      <sz val="12"/>
    </font>
    <font>
      <name val="Times New Roman"/>
      <b val="true"/>
      <color theme="1" tint="0"/>
      <sz val="14"/>
    </font>
    <font>
      <name val="Times New Roman"/>
      <b val="true"/>
      <i val="true"/>
      <color rgb="000000" tint="0"/>
      <sz val="12"/>
    </font>
    <font>
      <name val="Times New Roman"/>
      <color rgb="333333" tint="0"/>
      <sz val="12"/>
    </font>
    <font>
      <name val="Times New Roman"/>
      <b val="true"/>
      <i val="true"/>
      <color rgb="000000" tint="0"/>
      <sz val="11"/>
    </font>
    <font>
      <name val="Times New Roman"/>
      <color rgb="FF0000" tint="0"/>
      <sz val="12"/>
    </font>
    <font>
      <name val="Times New Roman"/>
      <b val="true"/>
      <color theme="1" tint="0"/>
      <sz val="11"/>
    </font>
    <font>
      <name val="Times New Roman"/>
      <i val="true"/>
      <color rgb="000000" tint="0"/>
      <sz val="12"/>
    </font>
    <font>
      <name val="Times New Roman"/>
      <i val="true"/>
      <color theme="1" tint="0"/>
      <sz val="11"/>
    </font>
    <font>
      <name val="Times New Roman"/>
      <i val="true"/>
      <color rgb="000000" tint="0"/>
      <sz val="11"/>
    </font>
    <font>
      <name val="Times New Roman"/>
      <b val="true"/>
      <i val="true"/>
      <color theme="1" tint="0"/>
      <sz val="11"/>
    </font>
    <font>
      <name val="Arial"/>
      <b val="true"/>
      <color theme="1" tint="0"/>
      <sz val="18"/>
    </font>
    <font>
      <name val="Times New Roman"/>
      <color rgb="000000" tint="0"/>
      <sz val="8"/>
    </font>
    <font>
      <name val="Times New Roman"/>
      <b val="true"/>
      <color rgb="000000" tint="0"/>
      <sz val="8"/>
    </font>
    <font>
      <name val="Times New Roman"/>
      <sz val="8"/>
    </font>
    <font>
      <name val="Times New Roman"/>
      <sz val="12"/>
    </font>
    <font>
      <name val="Times New Roman"/>
      <b val="true"/>
      <sz val="12"/>
    </font>
    <font>
      <name val="Times New Roman"/>
      <b val="true"/>
      <i val="true"/>
      <color rgb="000000" tint="0"/>
      <sz val="8"/>
    </font>
    <font>
      <name val="Times New Roman"/>
      <b val="true"/>
      <sz val="8"/>
    </font>
    <font>
      <name val="Times New Roman"/>
      <b val="true"/>
      <i val="true"/>
      <sz val="8"/>
    </font>
    <font>
      <name val="Times New Roman"/>
      <b val="true"/>
      <i val="true"/>
      <sz val="12"/>
    </font>
    <font>
      <name val="Times New Roman"/>
      <b val="true"/>
      <color theme="1" tint="0"/>
      <sz val="10"/>
    </font>
    <font>
      <name val="Times New Roman"/>
      <b val="false"/>
      <color rgb="000000" tint="0"/>
      <sz val="12"/>
    </font>
    <font>
      <name val="Times New Roman"/>
      <b val="false"/>
      <i val="true"/>
      <color rgb="000000" tint="0"/>
      <sz val="12"/>
    </font>
  </fonts>
  <fills count="6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theme="5" tint="0.799981688894314"/>
      </patternFill>
    </fill>
    <fill>
      <patternFill patternType="solid">
        <fgColor rgb="FF9999" tint="0"/>
      </patternFill>
    </fill>
  </fills>
  <borders count="36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</border>
    <border>
      <left style="medium">
        <color rgb="000000" tint="0"/>
      </left>
    </border>
    <border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none"/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/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none"/>
      <right style="medium">
        <color rgb="000000" tint="0"/>
      </right>
      <top style="none"/>
      <bottom style="none"/>
    </border>
    <border>
      <right style="thin">
        <color rgb="000000" tint="0"/>
      </right>
      <top style="thin">
        <color rgb="000000" tint="0"/>
      </top>
    </border>
    <border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38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right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right"/>
    </xf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center" wrapText="true"/>
    </xf>
    <xf applyAlignment="true" applyBorder="true" applyFont="true" applyNumberFormat="true" borderId="1" fillId="0" fontId="7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8" fillId="0" fontId="7" numFmtId="1000" quotePrefix="false">
      <alignment horizontal="center" vertical="center" wrapText="true"/>
    </xf>
    <xf applyAlignment="true" applyBorder="true" applyFont="true" applyNumberFormat="true" borderId="8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vertical="top" wrapText="true"/>
    </xf>
    <xf applyAlignment="true" applyBorder="true" applyFont="true" applyNumberFormat="true" borderId="8" fillId="0" fontId="6" numFmtId="1000" quotePrefix="false">
      <alignment horizontal="center" vertical="top" wrapText="true"/>
    </xf>
    <xf applyAlignment="true" applyBorder="true" applyFont="true" applyNumberFormat="true" borderId="8" fillId="0" fontId="6" numFmtId="1000" quotePrefix="false">
      <alignment vertical="top" wrapText="true"/>
    </xf>
    <xf applyAlignment="true" applyBorder="true" applyFont="true" applyNumberFormat="true" borderId="9" fillId="0" fontId="7" numFmtId="1000" quotePrefix="false">
      <alignment horizontal="center" vertical="top" wrapText="true"/>
    </xf>
    <xf applyAlignment="true" applyBorder="true" applyFont="true" applyNumberFormat="true" borderId="10" fillId="0" fontId="7" numFmtId="1000" quotePrefix="false">
      <alignment horizontal="justify" vertical="top" wrapText="true"/>
    </xf>
    <xf applyAlignment="true" applyBorder="true" applyFont="true" applyNumberFormat="true" borderId="10" fillId="0" fontId="7" numFmtId="1000" quotePrefix="false">
      <alignment vertical="top" wrapText="true"/>
    </xf>
    <xf applyAlignment="true" applyBorder="true" applyFont="true" applyNumberFormat="true" borderId="10" fillId="0" fontId="8" numFmtId="1000" quotePrefix="false">
      <alignment vertical="top" wrapText="true"/>
    </xf>
    <xf applyAlignment="true" applyBorder="true" applyFont="true" applyNumberFormat="true" borderId="11" fillId="0" fontId="7" numFmtId="1000" quotePrefix="false">
      <alignment horizontal="center" vertical="top" wrapText="true"/>
    </xf>
    <xf applyAlignment="true" applyBorder="true" applyFont="true" applyNumberFormat="true" borderId="11" fillId="0" fontId="7" numFmtId="1000" quotePrefix="false">
      <alignment vertical="top" wrapText="true"/>
    </xf>
    <xf applyAlignment="true" applyBorder="true" applyFont="true" applyNumberFormat="true" borderId="1" fillId="0" fontId="1" numFmtId="1000" quotePrefix="false">
      <alignment horizontal="center" vertical="top" wrapText="true"/>
    </xf>
    <xf applyAlignment="true" applyBorder="true" applyFont="true" applyNumberFormat="true" borderId="1" fillId="0" fontId="7" numFmtId="1000" quotePrefix="false">
      <alignment vertical="top" wrapText="true"/>
    </xf>
    <xf applyAlignment="true" applyBorder="true" applyFont="true" applyNumberFormat="true" borderId="1" fillId="0" fontId="7" numFmtId="1000" quotePrefix="false">
      <alignment horizontal="center" vertical="top" wrapText="true"/>
    </xf>
    <xf applyAlignment="true" applyBorder="true" applyFont="true" applyNumberFormat="true" borderId="12" fillId="0" fontId="7" numFmtId="1000" quotePrefix="false">
      <alignment vertical="top" wrapText="true"/>
    </xf>
    <xf applyFont="true" applyNumberFormat="true" borderId="0" fillId="0" fontId="4" numFmtId="1000" quotePrefix="false"/>
    <xf applyAlignment="true" applyFont="true" applyNumberFormat="true" borderId="0" fillId="0" fontId="6" numFmtId="1000" quotePrefix="false">
      <alignment horizontal="center"/>
    </xf>
    <xf applyAlignment="true" applyFont="true" applyNumberFormat="true" borderId="0" fillId="0" fontId="8" numFmtId="1000" quotePrefix="false">
      <alignment horizontal="center"/>
    </xf>
    <xf applyFont="true" applyNumberFormat="true" borderId="0" fillId="0" fontId="9" numFmtId="1000" quotePrefix="false"/>
    <xf applyAlignment="true" applyBorder="true" applyFont="true" applyNumberFormat="true" borderId="13" fillId="0" fontId="10" numFmtId="1000" quotePrefix="false">
      <alignment horizontal="center"/>
    </xf>
    <xf applyAlignment="true" applyBorder="true" applyFont="true" applyNumberFormat="true" borderId="14" fillId="0" fontId="10" numFmtId="1000" quotePrefix="false">
      <alignment horizontal="center"/>
    </xf>
    <xf applyAlignment="true" applyBorder="true" applyFont="true" applyNumberFormat="true" borderId="15" fillId="0" fontId="11" numFmtId="1000" quotePrefix="false">
      <alignment horizontal="center" vertical="center" wrapText="true"/>
    </xf>
    <xf applyAlignment="true" applyBorder="true" applyFont="true" applyNumberFormat="true" borderId="15" fillId="0" fontId="10" numFmtId="1000" quotePrefix="false">
      <alignment horizontal="center" vertical="center" wrapText="true"/>
    </xf>
    <xf applyAlignment="true" applyBorder="true" applyFont="true" applyNumberFormat="true" borderId="16" fillId="0" fontId="11" numFmtId="1000" quotePrefix="false">
      <alignment horizontal="center" vertical="center" wrapText="true"/>
    </xf>
    <xf applyAlignment="true" applyBorder="true" applyFont="true" applyNumberFormat="true" borderId="17" fillId="0" fontId="10" numFmtId="1000" quotePrefix="false">
      <alignment horizontal="center" vertical="center" wrapText="true"/>
    </xf>
    <xf applyAlignment="true" applyBorder="true" applyFont="true" applyNumberFormat="true" borderId="17" fillId="0" fontId="11" numFmtId="1000" quotePrefix="false">
      <alignment horizontal="center" vertical="center" wrapText="true"/>
    </xf>
    <xf applyAlignment="true" applyBorder="true" applyFont="true" applyNumberFormat="true" borderId="13" fillId="0" fontId="8" numFmtId="1000" quotePrefix="false">
      <alignment horizontal="center" vertical="top" wrapText="true"/>
    </xf>
    <xf applyAlignment="true" applyBorder="true" applyFont="true" applyNumberFormat="true" borderId="13" fillId="0" fontId="8" numFmtId="1000" quotePrefix="false">
      <alignment horizontal="left" vertical="top" wrapText="true"/>
    </xf>
    <xf applyAlignment="true" applyBorder="true" applyFont="true" applyNumberFormat="true" borderId="13" fillId="0" fontId="10" numFmtId="1000" quotePrefix="false">
      <alignment horizontal="center" vertical="top" wrapText="true"/>
    </xf>
    <xf applyAlignment="true" applyBorder="true" applyFont="true" applyNumberFormat="true" borderId="13" fillId="0" fontId="8" numFmtId="1000" quotePrefix="false">
      <alignment vertical="top" wrapText="true"/>
    </xf>
    <xf applyAlignment="true" applyBorder="true" applyFill="true" applyFont="true" applyNumberFormat="true" borderId="13" fillId="2" fontId="8" numFmtId="1001" quotePrefix="false">
      <alignment horizontal="left" vertical="top" wrapText="true"/>
    </xf>
    <xf applyAlignment="true" applyFont="true" applyNumberFormat="true" borderId="0" fillId="0" fontId="7" numFmtId="1000" quotePrefix="false">
      <alignment horizontal="justify" vertical="top" wrapText="true"/>
    </xf>
    <xf applyAlignment="true" applyBorder="true" applyFont="true" applyNumberFormat="true" borderId="13" fillId="0" fontId="3" numFmtId="1000" quotePrefix="false">
      <alignment horizontal="center" vertical="top" wrapText="true"/>
    </xf>
    <xf applyAlignment="true" applyBorder="true" applyFont="true" applyNumberFormat="true" borderId="13" fillId="0" fontId="3" numFmtId="1000" quotePrefix="false">
      <alignment vertical="top" wrapText="true"/>
    </xf>
    <xf applyAlignment="true" applyBorder="true" applyFont="true" applyNumberFormat="true" borderId="13" fillId="0" fontId="7" numFmtId="1000" quotePrefix="false">
      <alignment vertical="top" wrapText="true"/>
    </xf>
    <xf applyFont="true" applyNumberFormat="true" borderId="0" fillId="0" fontId="7" numFmtId="1000" quotePrefix="false"/>
    <xf applyAlignment="true" applyFont="true" applyNumberFormat="true" borderId="0" fillId="0" fontId="12" numFmtId="1000" quotePrefix="false">
      <alignment horizontal="center" wrapText="true"/>
    </xf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5" numFmtId="1000" quotePrefix="false">
      <alignment vertical="top" wrapText="true"/>
    </xf>
    <xf applyAlignment="true" applyBorder="true" applyFill="true" applyFont="true" applyNumberFormat="true" borderId="10" fillId="2" fontId="5" numFmtId="1001" quotePrefix="false">
      <alignment horizontal="center" vertical="top" wrapText="true"/>
    </xf>
    <xf applyAlignment="true" applyBorder="true" applyFont="true" applyNumberFormat="true" borderId="9" fillId="0" fontId="8" numFmtId="1000" quotePrefix="false">
      <alignment horizontal="center" vertical="top" wrapText="true"/>
    </xf>
    <xf applyAlignment="true" applyBorder="true" applyFill="true" applyFont="true" applyNumberFormat="true" borderId="10" fillId="2" fontId="8" numFmtId="1001" quotePrefix="false">
      <alignment horizontal="center" vertical="top" wrapText="true"/>
    </xf>
    <xf applyAlignment="true" applyBorder="true" applyFill="true" applyFont="true" applyNumberFormat="true" borderId="10" fillId="2" fontId="7" numFmtId="1001" quotePrefix="false">
      <alignment horizontal="center" vertical="top" wrapText="true"/>
    </xf>
    <xf applyAlignment="true" applyBorder="true" applyFill="true" applyFont="true" applyNumberFormat="true" borderId="10" fillId="2" fontId="6" numFmtId="1001" quotePrefix="false">
      <alignment horizontal="center" vertical="top" wrapText="true"/>
    </xf>
    <xf applyAlignment="true" applyFont="true" applyNumberFormat="true" borderId="0" fillId="0" fontId="12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ont="true" applyNumberFormat="true" borderId="18" fillId="0" fontId="8" numFmtId="1000" quotePrefix="false">
      <alignment horizontal="center" vertical="center" wrapText="true"/>
    </xf>
    <xf applyAlignment="true" applyBorder="true" applyFont="true" applyNumberFormat="true" borderId="8" fillId="0" fontId="8" numFmtId="1000" quotePrefix="false">
      <alignment horizontal="center" vertical="center" wrapText="true"/>
    </xf>
    <xf applyAlignment="true" applyBorder="true" applyFont="true" applyNumberFormat="true" borderId="10" fillId="0" fontId="8" numFmtId="1000" quotePrefix="false">
      <alignment horizontal="center" vertical="center" wrapText="true"/>
    </xf>
    <xf applyAlignment="true" applyBorder="true" applyFont="true" applyNumberFormat="true" borderId="9" fillId="0" fontId="13" numFmtId="1000" quotePrefix="false">
      <alignment horizontal="center" vertical="top" wrapText="true"/>
    </xf>
    <xf applyAlignment="true" applyBorder="true" applyFont="true" applyNumberFormat="true" borderId="9" fillId="0" fontId="10" numFmtId="1000" quotePrefix="false">
      <alignment horizontal="center" vertical="top" wrapText="true"/>
    </xf>
    <xf applyFont="true" applyNumberFormat="true" borderId="0" fillId="0" fontId="14" numFmtId="1000" quotePrefix="false"/>
    <xf applyAlignment="true" applyFont="true" applyNumberFormat="true" borderId="0" fillId="0" fontId="15" numFmtId="1000" quotePrefix="false">
      <alignment horizontal="center"/>
    </xf>
    <xf applyAlignment="true" applyBorder="true" applyFont="true" applyNumberFormat="true" borderId="12" fillId="0" fontId="7" numFmtId="1000" quotePrefix="false">
      <alignment horizontal="center" vertical="center" wrapText="true"/>
    </xf>
    <xf applyAlignment="true" applyBorder="true" applyFont="true" applyNumberFormat="true" borderId="9" fillId="0" fontId="7" numFmtId="1000" quotePrefix="false">
      <alignment vertical="top" wrapText="true"/>
    </xf>
    <xf applyAlignment="true" applyBorder="true" applyFont="true" applyNumberFormat="true" borderId="10" fillId="0" fontId="7" numFmtId="1001" quotePrefix="false">
      <alignment horizontal="center" vertical="center" wrapText="true"/>
    </xf>
    <xf applyAlignment="true" applyBorder="true" applyFill="true" applyFont="true" applyNumberFormat="true" borderId="10" fillId="3" fontId="7" numFmtId="1001" quotePrefix="false">
      <alignment horizontal="center" vertical="center" wrapText="true"/>
    </xf>
    <xf applyAlignment="true" applyBorder="true" applyFont="true" applyNumberFormat="true" borderId="9" fillId="0" fontId="8" numFmtId="1000" quotePrefix="false">
      <alignment vertical="top" wrapText="true"/>
    </xf>
    <xf applyAlignment="true" applyBorder="true" applyFill="true" applyFont="true" applyNumberFormat="true" borderId="10" fillId="3" fontId="8" numFmtId="1001" quotePrefix="false">
      <alignment horizontal="center" vertical="center" wrapText="true"/>
    </xf>
    <xf applyAlignment="true" applyBorder="true" applyFont="true" applyNumberFormat="true" borderId="10" fillId="0" fontId="8" numFmtId="1001" quotePrefix="false">
      <alignment horizontal="center" vertical="center" wrapText="true"/>
    </xf>
    <xf applyAlignment="true" applyBorder="true" applyFont="true" applyNumberFormat="true" borderId="9" fillId="0" fontId="6" numFmtId="1000" quotePrefix="false">
      <alignment horizontal="right" vertical="top" wrapText="true"/>
    </xf>
    <xf applyAlignment="true" applyBorder="true" applyFont="true" applyNumberFormat="true" borderId="10" fillId="0" fontId="6" numFmtId="1001" quotePrefix="false">
      <alignment horizontal="center" vertical="center" wrapText="true"/>
    </xf>
    <xf applyAlignment="true" applyBorder="true" applyFont="true" applyNumberFormat="true" borderId="1" fillId="0" fontId="16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8" fillId="0" fontId="6" numFmtId="1000" quotePrefix="false">
      <alignment horizontal="center" vertical="center"/>
    </xf>
    <xf applyAlignment="true" applyBorder="true" applyFont="true" applyNumberFormat="true" borderId="8" fillId="0" fontId="16" numFmtId="1000" quotePrefix="false">
      <alignment horizontal="center"/>
    </xf>
    <xf applyAlignment="true" applyBorder="true" applyFont="true" applyNumberFormat="true" borderId="10" fillId="0" fontId="6" numFmtId="1000" quotePrefix="false">
      <alignment horizontal="center" vertical="center" wrapText="true"/>
    </xf>
    <xf applyAlignment="true" applyBorder="true" applyFont="true" applyNumberFormat="true" borderId="9" fillId="0" fontId="7" numFmtId="1000" quotePrefix="false">
      <alignment horizontal="left" vertical="top" wrapText="true"/>
    </xf>
    <xf applyAlignment="true" applyFont="true" applyNumberFormat="true" borderId="0" fillId="0" fontId="17" numFmtId="1000" quotePrefix="false">
      <alignment horizontal="center"/>
    </xf>
    <xf applyAlignment="true" applyBorder="true" applyFont="true" applyNumberFormat="true" borderId="9" fillId="0" fontId="6" numFmtId="1000" quotePrefix="false">
      <alignment horizontal="center" vertical="top" wrapText="true"/>
    </xf>
    <xf applyAlignment="true" applyBorder="true" applyFont="true" applyNumberFormat="true" borderId="10" fillId="0" fontId="6" numFmtId="1000" quotePrefix="false">
      <alignment vertical="top" wrapText="true"/>
    </xf>
    <xf applyAlignment="true" applyBorder="true" applyFont="true" applyNumberFormat="true" borderId="10" fillId="0" fontId="7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top" wrapText="true"/>
    </xf>
    <xf applyAlignment="true" applyBorder="true" applyFont="true" applyNumberFormat="true" borderId="5" fillId="0" fontId="7" numFmtId="1000" quotePrefix="false">
      <alignment vertical="top" wrapText="true"/>
    </xf>
    <xf applyAlignment="true" applyBorder="true" applyFont="true" applyNumberFormat="true" borderId="8" fillId="0" fontId="7" numFmtId="1000" quotePrefix="false">
      <alignment horizontal="center" vertical="top" wrapText="true"/>
    </xf>
    <xf applyAlignment="true" applyBorder="true" applyFont="true" applyNumberFormat="true" borderId="8" fillId="0" fontId="7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12" fillId="0" fontId="6" numFmtId="1000" quotePrefix="false">
      <alignment horizontal="center" vertical="center" wrapText="true"/>
    </xf>
    <xf applyAlignment="true" applyBorder="true" applyFont="true" applyNumberFormat="true" borderId="10" fillId="0" fontId="1" numFmtId="1000" quotePrefix="false">
      <alignment horizontal="center" vertical="center" wrapText="true"/>
    </xf>
    <xf applyAlignment="true" applyBorder="true" applyFont="true" applyNumberFormat="true" borderId="10" fillId="0" fontId="18" numFmtId="1000" quotePrefix="false">
      <alignment horizontal="center" vertical="center" wrapText="true"/>
    </xf>
    <xf applyAlignment="true" applyBorder="true" applyFont="true" applyNumberFormat="true" borderId="10" fillId="0" fontId="19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horizontal="center" vertical="top" wrapText="true"/>
    </xf>
    <xf applyAlignment="true" applyBorder="true" applyFont="true" applyNumberFormat="true" borderId="10" fillId="0" fontId="3" numFmtId="1000" quotePrefix="false">
      <alignment vertical="top" wrapText="true"/>
    </xf>
    <xf applyFont="true" applyNumberFormat="true" borderId="0" fillId="0" fontId="2" numFmtId="1000" quotePrefix="false"/>
    <xf applyAlignment="true" applyFont="true" applyNumberFormat="true" borderId="0" fillId="0" fontId="5" numFmtId="1000" quotePrefix="false">
      <alignment horizontal="center" wrapText="true"/>
    </xf>
    <xf applyAlignment="true" applyBorder="true" applyFill="true" applyFont="true" applyNumberFormat="true" borderId="10" fillId="2" fontId="6" numFmtId="1001" quotePrefix="false">
      <alignment horizontal="center" vertical="center" wrapText="true"/>
    </xf>
    <xf applyAlignment="true" applyBorder="true" applyFont="true" applyNumberFormat="true" borderId="19" fillId="0" fontId="7" numFmtId="1000" quotePrefix="false">
      <alignment horizontal="center" vertical="top" wrapText="true"/>
    </xf>
    <xf applyAlignment="true" applyBorder="true" applyFont="true" applyNumberFormat="true" borderId="20" fillId="0" fontId="7" numFmtId="1000" quotePrefix="false">
      <alignment vertical="top" wrapText="true"/>
    </xf>
    <xf applyAlignment="true" applyBorder="true" applyFill="true" applyFont="true" applyNumberFormat="true" borderId="20" fillId="2" fontId="7" numFmtId="1001" quotePrefix="false">
      <alignment horizontal="center" vertical="center" wrapText="true"/>
    </xf>
    <xf applyAlignment="true" applyBorder="true" applyFill="true" applyFont="true" applyNumberFormat="true" borderId="1" fillId="2" fontId="7" numFmtId="1001" quotePrefix="false">
      <alignment horizontal="center" vertical="center" wrapText="true"/>
    </xf>
    <xf applyAlignment="true" applyFont="true" applyNumberFormat="true" borderId="0" fillId="0" fontId="20" numFmtId="1000" quotePrefix="false">
      <alignment horizontal="center"/>
    </xf>
    <xf applyAlignment="true" applyBorder="true" applyFill="true" applyFont="true" applyNumberFormat="true" borderId="13" fillId="2" fontId="7" numFmtId="1000" quotePrefix="false">
      <alignment horizontal="center" vertical="center" wrapText="true"/>
    </xf>
    <xf applyAlignment="true" applyBorder="true" applyFill="true" applyFont="true" applyNumberFormat="true" borderId="21" fillId="2" fontId="7" numFmtId="1000" quotePrefix="false">
      <alignment horizontal="center" vertical="center" wrapText="true"/>
    </xf>
    <xf applyAlignment="true" applyBorder="true" applyFill="true" applyFont="true" applyNumberFormat="true" borderId="22" fillId="2" fontId="7" numFmtId="1000" quotePrefix="false">
      <alignment horizontal="center" vertical="center" wrapText="true"/>
    </xf>
    <xf applyAlignment="true" applyBorder="true" applyFill="true" applyFont="true" applyNumberFormat="true" borderId="14" fillId="2" fontId="7" numFmtId="1000" quotePrefix="false">
      <alignment horizontal="center" vertical="center" wrapText="true"/>
    </xf>
    <xf applyAlignment="true" applyBorder="true" applyFill="true" applyFont="true" applyNumberFormat="true" borderId="23" fillId="2" fontId="7" numFmtId="1000" quotePrefix="false">
      <alignment horizontal="center" vertical="center" wrapText="true"/>
    </xf>
    <xf applyAlignment="true" applyBorder="true" applyFill="true" applyFont="true" applyNumberFormat="true" borderId="24" fillId="2" fontId="7" numFmtId="1000" quotePrefix="false">
      <alignment horizontal="center" vertical="center" wrapText="true"/>
    </xf>
    <xf applyAlignment="true" applyBorder="true" applyFill="true" applyFont="true" applyNumberFormat="true" borderId="25" fillId="2" fontId="7" numFmtId="1000" quotePrefix="false">
      <alignment horizontal="center" vertical="center" wrapText="true"/>
    </xf>
    <xf applyAlignment="true" applyBorder="true" applyFill="true" applyFont="true" applyNumberFormat="true" borderId="13" fillId="2" fontId="7" numFmtId="1000" quotePrefix="false">
      <alignment horizontal="center" vertical="top"/>
    </xf>
    <xf applyAlignment="true" applyBorder="true" applyFill="true" applyFont="true" applyNumberFormat="true" borderId="13" fillId="2" fontId="6" numFmtId="1000" quotePrefix="false">
      <alignment vertical="top" wrapText="true"/>
    </xf>
    <xf applyAlignment="true" applyBorder="true" applyFill="true" applyFont="true" applyNumberFormat="true" borderId="22" fillId="2" fontId="6" numFmtId="1000" quotePrefix="false">
      <alignment vertical="top" wrapText="true"/>
    </xf>
    <xf applyAlignment="true" applyBorder="true" applyFill="true" applyFont="true" applyNumberFormat="true" borderId="14" fillId="2" fontId="6" numFmtId="1000" quotePrefix="false">
      <alignment vertical="top" wrapText="true"/>
    </xf>
    <xf applyAlignment="true" applyBorder="true" applyFill="true" applyFont="true" applyNumberFormat="true" borderId="16" fillId="2" fontId="7" numFmtId="1000" quotePrefix="false">
      <alignment horizontal="center" vertical="top"/>
    </xf>
    <xf applyAlignment="true" applyBorder="true" applyFill="true" applyFont="true" applyNumberFormat="true" borderId="13" fillId="2" fontId="7" numFmtId="1002" quotePrefix="false">
      <alignment horizontal="center" vertical="top"/>
    </xf>
    <xf applyAlignment="true" applyBorder="true" applyFill="true" applyFont="true" applyNumberFormat="true" borderId="14" fillId="2" fontId="7" numFmtId="1002" quotePrefix="false">
      <alignment horizontal="center" vertical="top"/>
    </xf>
    <xf applyAlignment="true" applyBorder="true" applyFont="true" applyNumberFormat="true" borderId="13" fillId="0" fontId="7" numFmtId="1002" quotePrefix="false">
      <alignment horizontal="center" vertical="top"/>
    </xf>
    <xf applyAlignment="true" applyBorder="true" applyFont="true" applyNumberFormat="true" borderId="13" fillId="0" fontId="5" numFmtId="1001" quotePrefix="false">
      <alignment horizontal="right" vertical="top"/>
    </xf>
    <xf applyAlignment="true" applyBorder="true" applyFont="true" applyNumberFormat="true" borderId="14" fillId="0" fontId="5" numFmtId="1001" quotePrefix="false">
      <alignment horizontal="right" vertical="top"/>
    </xf>
    <xf applyAlignment="true" applyBorder="true" applyFont="true" applyNumberFormat="true" borderId="13" fillId="0" fontId="6" numFmtId="1000" quotePrefix="false">
      <alignment vertical="top" wrapText="true"/>
    </xf>
    <xf applyAlignment="true" applyBorder="true" applyFont="true" applyNumberFormat="true" borderId="14" fillId="0" fontId="7" numFmtId="1002" quotePrefix="false">
      <alignment horizontal="center" vertical="top"/>
    </xf>
    <xf applyAlignment="true" applyBorder="true" applyFont="true" applyNumberFormat="true" borderId="13" fillId="0" fontId="18" numFmtId="1000" quotePrefix="false">
      <alignment vertical="top" wrapText="true"/>
    </xf>
    <xf applyAlignment="true" applyBorder="true" applyFont="true" applyNumberFormat="true" borderId="13" fillId="0" fontId="18" numFmtId="1002" quotePrefix="false">
      <alignment horizontal="center" vertical="top"/>
    </xf>
    <xf applyAlignment="true" applyBorder="true" applyFont="true" applyNumberFormat="true" borderId="14" fillId="0" fontId="18" numFmtId="1002" quotePrefix="false">
      <alignment horizontal="center" vertical="top"/>
    </xf>
    <xf applyAlignment="true" applyBorder="true" applyFont="true" applyNumberFormat="true" borderId="13" fillId="0" fontId="6" numFmtId="1002" quotePrefix="false">
      <alignment horizontal="center" vertical="top"/>
    </xf>
    <xf applyAlignment="true" applyBorder="true" applyFont="true" applyNumberFormat="true" borderId="14" fillId="0" fontId="6" numFmtId="1002" quotePrefix="false">
      <alignment horizontal="center" vertical="top"/>
    </xf>
    <xf applyAlignment="true" applyBorder="true" applyFont="true" applyNumberFormat="true" borderId="13" fillId="0" fontId="21" numFmtId="1001" quotePrefix="false">
      <alignment horizontal="right" vertical="top"/>
    </xf>
    <xf applyAlignment="true" applyBorder="true" applyFont="true" applyNumberFormat="true" borderId="14" fillId="0" fontId="21" numFmtId="1001" quotePrefix="false">
      <alignment horizontal="right" vertical="top"/>
    </xf>
    <xf applyAlignment="true" applyBorder="true" applyFont="true" applyNumberFormat="true" borderId="13" fillId="0" fontId="8" numFmtId="1001" quotePrefix="false">
      <alignment horizontal="right" vertical="top"/>
    </xf>
    <xf applyAlignment="true" applyBorder="true" applyFont="true" applyNumberFormat="true" borderId="14" fillId="0" fontId="8" numFmtId="1001" quotePrefix="false">
      <alignment horizontal="right" vertical="top"/>
    </xf>
    <xf applyAlignment="true" applyBorder="true" applyFont="true" applyNumberFormat="true" borderId="13" fillId="0" fontId="22" numFmtId="1000" quotePrefix="false">
      <alignment vertical="top" wrapText="true"/>
    </xf>
    <xf applyAlignment="true" applyBorder="true" applyFont="true" applyNumberFormat="true" borderId="13" fillId="0" fontId="8" numFmtId="1002" quotePrefix="false">
      <alignment vertical="top"/>
    </xf>
    <xf applyAlignment="true" applyBorder="true" applyFont="true" applyNumberFormat="true" borderId="13" fillId="0" fontId="8" numFmtId="1001" quotePrefix="false">
      <alignment vertical="top"/>
    </xf>
    <xf applyAlignment="true" applyBorder="true" applyFont="true" applyNumberFormat="true" borderId="13" fillId="0" fontId="8" numFmtId="1002" quotePrefix="false">
      <alignment horizontal="center" vertical="top"/>
    </xf>
    <xf applyAlignment="true" applyBorder="true" applyFont="true" applyNumberFormat="true" borderId="13" fillId="0" fontId="7" numFmtId="1001" quotePrefix="false">
      <alignment horizontal="right" vertical="top"/>
    </xf>
    <xf applyAlignment="true" applyBorder="true" applyFont="true" applyNumberFormat="true" borderId="14" fillId="0" fontId="7" numFmtId="1001" quotePrefix="false">
      <alignment horizontal="right" vertical="top"/>
    </xf>
    <xf applyAlignment="true" applyBorder="true" applyFont="true" applyNumberFormat="true" borderId="13" fillId="0" fontId="6" numFmtId="1001" quotePrefix="false">
      <alignment horizontal="right" vertical="top"/>
    </xf>
    <xf applyAlignment="true" applyBorder="true" applyFont="true" applyNumberFormat="true" borderId="14" fillId="0" fontId="6" numFmtId="1001" quotePrefix="false">
      <alignment horizontal="right" vertical="top"/>
    </xf>
    <xf applyAlignment="true" applyBorder="true" applyFont="true" applyNumberFormat="true" borderId="13" fillId="0" fontId="18" numFmtId="1001" quotePrefix="false">
      <alignment horizontal="right" vertical="top"/>
    </xf>
    <xf applyAlignment="true" applyBorder="true" applyFont="true" applyNumberFormat="true" borderId="14" fillId="0" fontId="18" numFmtId="1001" quotePrefix="false">
      <alignment horizontal="right" vertical="top"/>
    </xf>
    <xf applyAlignment="true" applyBorder="true" applyFont="true" applyNumberFormat="true" borderId="13" fillId="0" fontId="7" numFmtId="1002" quotePrefix="false">
      <alignment vertical="top"/>
    </xf>
    <xf applyAlignment="true" applyBorder="true" applyFont="true" applyNumberFormat="true" borderId="13" fillId="0" fontId="7" numFmtId="1000" quotePrefix="false">
      <alignment horizontal="center" vertical="center"/>
    </xf>
    <xf applyAlignment="true" applyBorder="true" applyFont="true" applyNumberFormat="true" borderId="13" fillId="0" fontId="7" numFmtId="1000" quotePrefix="false">
      <alignment horizontal="center" vertical="top"/>
    </xf>
    <xf applyAlignment="true" applyBorder="true" applyFont="true" applyNumberFormat="true" borderId="13" fillId="0" fontId="7" numFmtId="1001" quotePrefix="false">
      <alignment vertical="top"/>
    </xf>
    <xf applyBorder="true" applyFont="true" applyNumberFormat="true" borderId="13" fillId="0" fontId="9" numFmtId="1001" quotePrefix="false"/>
    <xf applyAlignment="true" applyFont="true" applyNumberFormat="true" borderId="0" fillId="0" fontId="7" numFmtId="1000" quotePrefix="false">
      <alignment vertical="top"/>
    </xf>
    <xf applyAlignment="true" applyBorder="true" applyFont="true" applyNumberFormat="true" borderId="15" fillId="0" fontId="7" numFmtId="1000" quotePrefix="false">
      <alignment vertical="top" wrapText="true"/>
    </xf>
    <xf applyAlignment="true" applyBorder="true" applyFont="true" applyNumberFormat="true" borderId="15" fillId="0" fontId="7" numFmtId="1002" quotePrefix="false">
      <alignment horizontal="center" vertical="top"/>
    </xf>
    <xf applyAlignment="true" applyBorder="true" applyFont="true" applyNumberFormat="true" borderId="15" fillId="0" fontId="7" numFmtId="1000" quotePrefix="false">
      <alignment vertical="top"/>
    </xf>
    <xf applyAlignment="true" applyBorder="true" applyFont="true" applyNumberFormat="true" borderId="15" fillId="0" fontId="7" numFmtId="1001" quotePrefix="false">
      <alignment horizontal="right" vertical="top"/>
    </xf>
    <xf applyAlignment="true" applyBorder="true" applyFill="true" applyFont="true" applyNumberFormat="true" borderId="13" fillId="2" fontId="6" numFmtId="1000" quotePrefix="false">
      <alignment horizontal="left" vertical="top" wrapText="true"/>
    </xf>
    <xf applyAlignment="true" applyBorder="true" applyFill="true" applyFont="true" applyNumberFormat="true" borderId="13" fillId="2" fontId="6" numFmtId="1002" quotePrefix="false">
      <alignment horizontal="center" vertical="top"/>
    </xf>
    <xf applyAlignment="true" applyBorder="true" applyFill="true" applyFont="true" applyNumberFormat="true" borderId="14" fillId="2" fontId="6" numFmtId="1002" quotePrefix="false">
      <alignment horizontal="center" vertical="top"/>
    </xf>
    <xf applyAlignment="true" applyBorder="true" applyFill="true" applyFont="true" applyNumberFormat="true" borderId="26" fillId="2" fontId="18" numFmtId="1000" quotePrefix="false">
      <alignment vertical="top" wrapText="true"/>
    </xf>
    <xf applyAlignment="true" applyBorder="true" applyFont="true" applyNumberFormat="true" borderId="27" fillId="0" fontId="18" numFmtId="1002" quotePrefix="false">
      <alignment horizontal="center" vertical="top"/>
    </xf>
    <xf applyAlignment="true" applyBorder="true" applyFont="true" applyNumberFormat="true" borderId="26" fillId="0" fontId="18" numFmtId="1002" quotePrefix="false">
      <alignment horizontal="center" vertical="top"/>
    </xf>
    <xf applyAlignment="true" applyBorder="true" applyFont="true" applyNumberFormat="true" borderId="28" fillId="0" fontId="18" numFmtId="1002" quotePrefix="false">
      <alignment horizontal="center" vertical="top"/>
    </xf>
    <xf applyAlignment="true" applyBorder="true" applyFill="true" applyFont="true" applyNumberFormat="true" borderId="26" fillId="2" fontId="18" numFmtId="1002" quotePrefix="false">
      <alignment horizontal="center" vertical="top"/>
    </xf>
    <xf applyAlignment="true" applyBorder="true" applyFont="true" applyNumberFormat="true" borderId="27" fillId="0" fontId="18" numFmtId="1001" quotePrefix="false">
      <alignment horizontal="right" vertical="top"/>
    </xf>
    <xf applyAlignment="true" applyBorder="true" applyFont="true" applyNumberFormat="true" borderId="26" fillId="0" fontId="18" numFmtId="1001" quotePrefix="false">
      <alignment horizontal="right" vertical="top"/>
    </xf>
    <xf applyAlignment="true" applyBorder="true" applyFill="true" applyFont="true" applyNumberFormat="true" borderId="13" fillId="2" fontId="7" numFmtId="1000" quotePrefix="false">
      <alignment vertical="top" wrapText="true"/>
    </xf>
    <xf applyAlignment="true" applyBorder="true" applyFont="true" applyNumberFormat="true" borderId="29" fillId="0" fontId="7" numFmtId="1002" quotePrefix="false">
      <alignment horizontal="center" vertical="top"/>
    </xf>
    <xf applyAlignment="true" applyBorder="true" applyFont="true" applyNumberFormat="true" borderId="30" fillId="0" fontId="7" numFmtId="1002" quotePrefix="false">
      <alignment horizontal="center" vertical="top"/>
    </xf>
    <xf applyAlignment="true" applyBorder="true" applyFont="true" applyNumberFormat="true" borderId="29" fillId="0" fontId="7" numFmtId="1001" quotePrefix="false">
      <alignment horizontal="right" vertical="top"/>
    </xf>
    <xf applyAlignment="true" applyBorder="true" applyFont="true" applyNumberFormat="true" borderId="26" fillId="0" fontId="6" numFmtId="1000" quotePrefix="false">
      <alignment vertical="top" wrapText="true"/>
    </xf>
    <xf applyAlignment="true" applyBorder="true" applyFont="true" applyNumberFormat="true" borderId="26" fillId="0" fontId="6" numFmtId="1002" quotePrefix="false">
      <alignment horizontal="center" vertical="top"/>
    </xf>
    <xf applyAlignment="true" applyBorder="true" applyFont="true" applyNumberFormat="true" borderId="30" fillId="0" fontId="18" numFmtId="1002" quotePrefix="false">
      <alignment vertical="top"/>
    </xf>
    <xf applyAlignment="true" applyBorder="true" applyFont="true" applyNumberFormat="true" borderId="13" fillId="0" fontId="6" numFmtId="1002" quotePrefix="false">
      <alignment vertical="top"/>
    </xf>
    <xf applyAlignment="true" applyFont="true" applyNumberFormat="true" borderId="0" fillId="0" fontId="7" numFmtId="1000" quotePrefix="false">
      <alignment wrapText="true"/>
    </xf>
    <xf applyAlignment="true" applyBorder="true" applyFont="true" applyNumberFormat="true" borderId="26" fillId="0" fontId="7" numFmtId="1002" quotePrefix="false">
      <alignment horizontal="center" vertical="top"/>
    </xf>
    <xf applyAlignment="true" applyBorder="true" applyFont="true" applyNumberFormat="true" borderId="13" fillId="0" fontId="7" numFmtId="1002" quotePrefix="false">
      <alignment vertical="top" wrapText="true"/>
    </xf>
    <xf applyAlignment="true" applyBorder="true" applyFont="true" applyNumberFormat="true" borderId="13" fillId="0" fontId="3" numFmtId="1002" quotePrefix="false">
      <alignment horizontal="center" vertical="top"/>
    </xf>
    <xf applyAlignment="true" applyBorder="true" applyFont="true" applyNumberFormat="true" borderId="14" fillId="0" fontId="3" numFmtId="1002" quotePrefix="false">
      <alignment horizontal="center" vertical="top"/>
    </xf>
    <xf applyAlignment="true" applyBorder="true" applyFont="true" applyNumberFormat="true" borderId="13" fillId="0" fontId="7" numFmtId="1000" quotePrefix="false">
      <alignment horizontal="left" vertical="top" wrapText="true"/>
    </xf>
    <xf applyAlignment="true" applyBorder="true" applyFont="true" applyNumberFormat="true" borderId="13" fillId="0" fontId="9" numFmtId="1002" quotePrefix="false">
      <alignment horizontal="center" vertical="top"/>
    </xf>
    <xf applyAlignment="true" applyBorder="true" applyFont="true" applyNumberFormat="true" borderId="13" fillId="0" fontId="7" numFmtId="1000" quotePrefix="false">
      <alignment wrapText="true"/>
    </xf>
    <xf applyAlignment="true" applyBorder="true" applyFont="true" applyNumberFormat="true" borderId="13" fillId="0" fontId="21" numFmtId="1000" quotePrefix="false">
      <alignment vertical="top" wrapText="true"/>
    </xf>
    <xf applyAlignment="true" applyBorder="true" applyFont="true" applyNumberFormat="true" borderId="13" fillId="0" fontId="21" numFmtId="1002" quotePrefix="false">
      <alignment horizontal="center" vertical="top"/>
    </xf>
    <xf applyAlignment="true" applyBorder="true" applyFont="true" applyNumberFormat="true" borderId="14" fillId="0" fontId="21" numFmtId="1002" quotePrefix="false">
      <alignment horizontal="center" vertical="top"/>
    </xf>
    <xf applyAlignment="true" applyBorder="true" applyFont="true" applyNumberFormat="true" borderId="14" fillId="0" fontId="8" numFmtId="1002" quotePrefix="false">
      <alignment horizontal="center" vertical="top"/>
    </xf>
    <xf applyAlignment="true" applyBorder="true" applyFont="true" applyNumberFormat="true" borderId="13" fillId="0" fontId="5" numFmtId="1002" quotePrefix="false">
      <alignment horizontal="center" vertical="top"/>
    </xf>
    <xf applyAlignment="true" applyBorder="true" applyFont="true" applyNumberFormat="true" borderId="13" fillId="0" fontId="11" numFmtId="1002" quotePrefix="false">
      <alignment horizontal="center" vertical="top" wrapText="true"/>
    </xf>
    <xf applyAlignment="true" applyBorder="true" applyFont="true" applyNumberFormat="true" borderId="13" fillId="0" fontId="7" numFmtId="1000" quotePrefix="false">
      <alignment horizontal="justify" vertical="top" wrapText="true"/>
    </xf>
    <xf applyAlignment="true" applyBorder="true" applyFont="true" applyNumberFormat="true" borderId="13" fillId="0" fontId="23" numFmtId="1002" quotePrefix="false">
      <alignment horizontal="center" vertical="top" wrapText="true"/>
    </xf>
    <xf applyAlignment="true" applyBorder="true" applyFont="true" applyNumberFormat="true" borderId="26" fillId="0" fontId="7" numFmtId="1000" quotePrefix="false">
      <alignment vertical="top" wrapText="true"/>
    </xf>
    <xf applyAlignment="true" applyBorder="true" applyFont="true" applyNumberFormat="true" borderId="26" fillId="0" fontId="7" numFmtId="1001" quotePrefix="false">
      <alignment horizontal="right" vertical="top"/>
    </xf>
    <xf applyAlignment="true" applyBorder="true" applyFill="true" applyFont="true" applyNumberFormat="true" borderId="23" fillId="2" fontId="7" numFmtId="1000" quotePrefix="false">
      <alignment horizontal="center" vertical="top"/>
    </xf>
    <xf applyAlignment="true" applyBorder="true" applyFont="true" applyNumberFormat="true" borderId="26" fillId="0" fontId="6" numFmtId="1001" quotePrefix="false">
      <alignment horizontal="right" vertical="top"/>
    </xf>
    <xf applyAlignment="true" applyBorder="true" applyFont="true" applyNumberFormat="true" borderId="31" fillId="0" fontId="6" numFmtId="1001" quotePrefix="false">
      <alignment horizontal="right" vertical="top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3" fillId="0" fontId="7" numFmtId="1000" quotePrefix="false">
      <alignment horizontal="center" vertical="center" wrapText="true"/>
    </xf>
    <xf applyAlignment="true" applyBorder="true" applyFont="true" applyNumberFormat="true" borderId="21" fillId="0" fontId="7" numFmtId="1000" quotePrefix="false">
      <alignment horizontal="center" vertical="center" wrapText="true"/>
    </xf>
    <xf applyAlignment="true" applyBorder="true" applyFont="true" applyNumberFormat="true" borderId="22" fillId="0" fontId="7" numFmtId="1000" quotePrefix="false">
      <alignment horizontal="center" vertical="center" wrapText="true"/>
    </xf>
    <xf applyAlignment="true" applyBorder="true" applyFont="true" applyNumberFormat="true" borderId="14" fillId="0" fontId="7" numFmtId="1000" quotePrefix="false">
      <alignment horizontal="center" vertical="center" wrapText="true"/>
    </xf>
    <xf applyAlignment="true" applyBorder="true" applyFont="true" applyNumberFormat="true" borderId="23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5" fillId="0" fontId="7" numFmtId="1000" quotePrefix="false">
      <alignment horizontal="center" vertical="center" wrapText="true"/>
    </xf>
    <xf applyAlignment="true" applyBorder="true" applyFont="true" applyNumberFormat="true" borderId="22" fillId="0" fontId="6" numFmtId="1000" quotePrefix="false">
      <alignment vertical="top" wrapText="true"/>
    </xf>
    <xf applyAlignment="true" applyBorder="true" applyFont="true" applyNumberFormat="true" borderId="14" fillId="0" fontId="6" numFmtId="1000" quotePrefix="false">
      <alignment vertical="top" wrapText="true"/>
    </xf>
    <xf applyAlignment="true" applyBorder="true" applyFont="true" applyNumberFormat="true" borderId="16" fillId="0" fontId="7" numFmtId="1000" quotePrefix="false">
      <alignment horizontal="center" vertical="top"/>
    </xf>
    <xf applyAlignment="true" applyBorder="true" applyFont="true" applyNumberFormat="true" borderId="13" fillId="0" fontId="7" numFmtId="1000" quotePrefix="false">
      <alignment horizontal="center" vertical="top" wrapText="true"/>
    </xf>
    <xf applyAlignment="true" applyBorder="true" applyFont="true" applyNumberFormat="true" borderId="13" fillId="0" fontId="8" numFmtId="1003" quotePrefix="false">
      <alignment horizontal="right" vertical="top"/>
    </xf>
    <xf applyAlignment="true" applyBorder="true" applyFont="true" applyNumberFormat="true" borderId="13" fillId="0" fontId="5" numFmtId="1003" quotePrefix="false">
      <alignment horizontal="right" vertical="top"/>
    </xf>
    <xf applyAlignment="true" applyBorder="true" applyFont="true" applyNumberFormat="true" borderId="13" fillId="0" fontId="9" numFmtId="1001" quotePrefix="false">
      <alignment vertical="top"/>
    </xf>
    <xf applyAlignment="true" applyBorder="true" applyFont="true" applyNumberFormat="true" borderId="23" fillId="0" fontId="7" numFmtId="1000" quotePrefix="false">
      <alignment horizontal="center" vertical="top"/>
    </xf>
    <xf applyAlignment="true" applyBorder="true" applyFont="true" applyNumberFormat="true" borderId="13" fillId="0" fontId="1" numFmtId="1000" quotePrefix="false">
      <alignment horizontal="center" vertical="top"/>
    </xf>
    <xf applyAlignment="true" applyFont="true" applyNumberFormat="true" borderId="0" fillId="0" fontId="24" numFmtId="1000" quotePrefix="false">
      <alignment horizontal="center"/>
    </xf>
    <xf applyAlignment="true" applyBorder="true" applyFont="true" applyNumberFormat="true" borderId="13" fillId="0" fontId="8" numFmtId="1000" quotePrefix="false">
      <alignment horizontal="center" vertical="center" wrapText="true"/>
    </xf>
    <xf applyAlignment="true" applyBorder="true" applyFont="true" applyNumberFormat="true" borderId="16" fillId="0" fontId="8" numFmtId="1000" quotePrefix="false">
      <alignment horizontal="center" vertical="center" wrapText="true"/>
    </xf>
    <xf applyAlignment="true" applyBorder="true" applyFont="true" applyNumberFormat="true" borderId="23" fillId="0" fontId="8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vertical="top" wrapText="true"/>
    </xf>
    <xf applyAlignment="true" applyFont="true" applyNumberFormat="true" borderId="0" fillId="0" fontId="7" numFmtId="1000" quotePrefix="false">
      <alignment horizontal="center" vertical="top"/>
    </xf>
    <xf applyAlignment="true" applyBorder="true" applyFont="true" applyNumberFormat="true" borderId="29" fillId="0" fontId="8" numFmtId="1002" quotePrefix="false">
      <alignment horizontal="center" vertical="top"/>
    </xf>
    <xf applyAlignment="true" applyBorder="true" applyFont="true" applyNumberFormat="true" borderId="26" fillId="0" fontId="5" numFmtId="1000" quotePrefix="false">
      <alignment vertical="top" wrapText="true"/>
    </xf>
    <xf applyAlignment="true" applyBorder="true" applyFont="true" applyNumberFormat="true" borderId="26" fillId="0" fontId="5" numFmtId="1002" quotePrefix="false">
      <alignment horizontal="center" vertical="top"/>
    </xf>
    <xf applyAlignment="true" applyBorder="true" applyFont="true" applyNumberFormat="true" borderId="13" fillId="0" fontId="25" numFmtId="1000" quotePrefix="false">
      <alignment vertical="top" wrapText="true"/>
    </xf>
    <xf applyAlignment="true" applyBorder="true" applyFont="true" applyNumberFormat="true" borderId="13" fillId="0" fontId="8" numFmtId="1002" quotePrefix="false">
      <alignment horizontal="center" vertical="top" wrapText="true"/>
    </xf>
    <xf applyAlignment="true" applyBorder="true" applyFont="true" applyNumberFormat="true" borderId="13" fillId="0" fontId="5" numFmtId="1000" quotePrefix="false">
      <alignment horizontal="center" vertical="top" wrapText="true"/>
    </xf>
    <xf applyAlignment="true" applyBorder="true" applyFont="true" applyNumberFormat="true" borderId="22" fillId="0" fontId="5" numFmtId="1000" quotePrefix="false">
      <alignment horizontal="center" vertical="top" wrapText="true"/>
    </xf>
    <xf applyAlignment="true" applyBorder="true" applyFont="true" applyNumberFormat="true" borderId="14" fillId="0" fontId="5" numFmtId="1000" quotePrefix="false">
      <alignment horizontal="center" vertical="top" wrapText="true"/>
    </xf>
    <xf applyAlignment="true" applyBorder="true" applyFont="true" applyNumberFormat="true" borderId="16" fillId="0" fontId="7" numFmtId="1000" quotePrefix="false">
      <alignment horizontal="center" vertical="center" wrapText="true"/>
    </xf>
    <xf applyAlignment="true" applyBorder="true" applyFill="true" applyFont="true" applyNumberFormat="true" borderId="13" fillId="4" fontId="7" numFmtId="1000" quotePrefix="false">
      <alignment vertical="top" wrapText="true"/>
    </xf>
    <xf applyAlignment="true" applyBorder="true" applyFill="true" applyFont="true" applyNumberFormat="true" borderId="13" fillId="4" fontId="7" numFmtId="1002" quotePrefix="false">
      <alignment horizontal="center" vertical="top"/>
    </xf>
    <xf applyAlignment="true" applyBorder="true" applyFill="true" applyFont="true" applyNumberFormat="true" borderId="13" fillId="4" fontId="7" numFmtId="1001" quotePrefix="false">
      <alignment horizontal="right" vertical="top"/>
    </xf>
    <xf applyAlignment="true" applyBorder="true" applyFill="true" applyFont="true" applyNumberFormat="true" borderId="13" fillId="4" fontId="3" numFmtId="1000" quotePrefix="false">
      <alignment vertical="top" wrapText="true"/>
    </xf>
    <xf applyAlignment="true" applyBorder="true" applyFill="true" applyFont="true" applyNumberFormat="true" borderId="13" fillId="4" fontId="8" numFmtId="1002" quotePrefix="false">
      <alignment horizontal="center" vertical="top"/>
    </xf>
    <xf applyAlignment="true" applyBorder="true" applyFill="true" applyFont="true" applyNumberFormat="true" borderId="13" fillId="4" fontId="8" numFmtId="1001" quotePrefix="false">
      <alignment horizontal="right" vertical="top"/>
    </xf>
    <xf applyAlignment="true" applyFont="true" applyNumberFormat="true" borderId="0" fillId="0" fontId="10" numFmtId="1000" quotePrefix="false">
      <alignment horizontal="right" indent="5"/>
    </xf>
    <xf applyFont="true" applyNumberFormat="true" borderId="0" fillId="0" fontId="20" numFmtId="1000" quotePrefix="false"/>
    <xf applyFont="true" applyNumberFormat="true" borderId="0" fillId="0" fontId="24" numFmtId="1000" quotePrefix="false"/>
    <xf applyAlignment="true" applyBorder="true" applyFont="true" applyNumberFormat="true" borderId="13" fillId="0" fontId="19" numFmtId="1000" quotePrefix="false">
      <alignment vertical="top" wrapText="true"/>
    </xf>
    <xf applyAlignment="true" applyBorder="true" applyFont="true" applyNumberFormat="true" borderId="13" fillId="0" fontId="19" numFmtId="1002" quotePrefix="false">
      <alignment horizontal="center" vertical="top"/>
    </xf>
    <xf applyAlignment="true" applyBorder="true" applyFont="true" applyNumberFormat="true" borderId="13" fillId="0" fontId="26" numFmtId="1001" quotePrefix="false">
      <alignment horizontal="right" vertical="top"/>
    </xf>
    <xf applyAlignment="true" applyBorder="true" applyFont="true" applyNumberFormat="true" borderId="13" fillId="0" fontId="19" numFmtId="1002" quotePrefix="false">
      <alignment vertical="top"/>
    </xf>
    <xf applyAlignment="true" applyBorder="true" applyFont="true" applyNumberFormat="true" borderId="13" fillId="0" fontId="26" numFmtId="1001" quotePrefix="false">
      <alignment vertical="top"/>
    </xf>
    <xf applyAlignment="true" applyBorder="true" applyFont="true" applyNumberFormat="true" borderId="13" fillId="0" fontId="26" numFmtId="1000" quotePrefix="false">
      <alignment vertical="top" wrapText="true"/>
    </xf>
    <xf applyAlignment="true" applyBorder="true" applyFont="true" applyNumberFormat="true" borderId="13" fillId="0" fontId="26" numFmtId="1002" quotePrefix="false">
      <alignment horizontal="center" vertical="top"/>
    </xf>
    <xf applyAlignment="true" applyBorder="true" applyFont="true" applyNumberFormat="true" borderId="13" fillId="0" fontId="8" numFmtId="1002" quotePrefix="false">
      <alignment horizontal="center" vertical="center"/>
    </xf>
    <xf applyAlignment="true" applyFont="true" applyNumberFormat="true" borderId="0" fillId="0" fontId="19" numFmtId="1000" quotePrefix="false">
      <alignment wrapText="true"/>
    </xf>
    <xf applyAlignment="true" applyBorder="true" applyFont="true" applyNumberFormat="true" borderId="13" fillId="0" fontId="19" numFmtId="1001" quotePrefix="false">
      <alignment horizontal="right" vertical="top"/>
    </xf>
    <xf applyAlignment="true" applyBorder="true" applyFont="true" applyNumberFormat="true" borderId="13" fillId="0" fontId="1" numFmtId="1002" quotePrefix="false">
      <alignment horizontal="center" vertical="top"/>
    </xf>
    <xf applyAlignment="true" applyFont="true" applyNumberFormat="true" borderId="0" fillId="0" fontId="19" numFmtId="1000" quotePrefix="false">
      <alignment vertical="top"/>
    </xf>
    <xf applyAlignment="true" applyBorder="true" applyFont="true" applyNumberFormat="true" borderId="13" fillId="0" fontId="7" numFmtId="1000" quotePrefix="false">
      <alignment vertical="top"/>
    </xf>
    <xf applyAlignment="true" applyBorder="true" applyFont="true" applyNumberFormat="true" borderId="13" fillId="0" fontId="18" numFmtId="1002" quotePrefix="false">
      <alignment vertical="top"/>
    </xf>
    <xf applyAlignment="true" applyBorder="true" applyFont="true" applyNumberFormat="true" borderId="13" fillId="0" fontId="18" numFmtId="1001" quotePrefix="false">
      <alignment vertical="top"/>
    </xf>
    <xf applyAlignment="true" applyBorder="true" applyFont="true" applyNumberFormat="true" borderId="13" fillId="0" fontId="27" numFmtId="1002" quotePrefix="false">
      <alignment horizontal="center" vertical="top"/>
    </xf>
    <xf applyAlignment="true" applyBorder="true" applyFont="true" applyNumberFormat="true" borderId="13" fillId="0" fontId="19" numFmtId="1001" quotePrefix="false">
      <alignment vertical="top"/>
    </xf>
    <xf applyAlignment="true" applyBorder="true" applyFont="true" applyNumberFormat="true" borderId="13" fillId="0" fontId="27" numFmtId="1000" quotePrefix="false">
      <alignment vertical="top" wrapText="true"/>
    </xf>
    <xf applyAlignment="true" applyBorder="true" applyFont="true" applyNumberFormat="true" borderId="13" fillId="0" fontId="28" numFmtId="1002" quotePrefix="false">
      <alignment horizontal="center" vertical="top" wrapText="true"/>
    </xf>
    <xf applyAlignment="true" applyBorder="true" applyFont="true" applyNumberFormat="true" borderId="13" fillId="0" fontId="27" numFmtId="1000" quotePrefix="false">
      <alignment horizontal="justify" vertical="top" wrapText="true"/>
    </xf>
    <xf applyAlignment="true" applyBorder="true" applyFont="true" applyNumberFormat="true" borderId="13" fillId="0" fontId="3" numFmtId="1000" quotePrefix="false">
      <alignment horizontal="justify" vertical="top" wrapText="true"/>
    </xf>
    <xf applyAlignment="true" applyBorder="true" applyFont="true" applyNumberFormat="true" borderId="26" fillId="0" fontId="19" numFmtId="1000" quotePrefix="false">
      <alignment vertical="top" wrapText="true"/>
    </xf>
    <xf applyAlignment="true" applyBorder="true" applyFont="true" applyNumberFormat="true" borderId="13" fillId="0" fontId="25" numFmtId="1002" quotePrefix="false">
      <alignment horizontal="center" vertical="top"/>
    </xf>
    <xf applyAlignment="true" applyBorder="true" applyFont="true" applyNumberFormat="true" borderId="13" fillId="0" fontId="6" numFmtId="1001" quotePrefix="false">
      <alignment vertical="top"/>
    </xf>
    <xf applyAlignment="true" applyBorder="true" applyFont="true" applyNumberFormat="true" borderId="13" fillId="0" fontId="29" numFmtId="1002" quotePrefix="false">
      <alignment horizontal="center" vertical="top"/>
    </xf>
    <xf applyAlignment="true" applyBorder="true" applyFont="true" applyNumberFormat="true" borderId="26" fillId="0" fontId="5" numFmtId="1000" quotePrefix="false">
      <alignment horizontal="justify"/>
    </xf>
    <xf applyAlignment="true" applyBorder="true" applyFont="true" applyNumberFormat="true" borderId="32" fillId="0" fontId="5" numFmtId="1000" quotePrefix="false">
      <alignment horizontal="justify"/>
    </xf>
    <xf applyAlignment="true" applyBorder="true" applyFont="true" applyNumberFormat="true" borderId="31" fillId="0" fontId="5" numFmtId="1000" quotePrefix="false">
      <alignment horizontal="justify"/>
    </xf>
    <xf applyAlignment="true" applyBorder="true" applyFont="true" applyNumberFormat="true" borderId="26" fillId="0" fontId="5" numFmtId="1001" quotePrefix="false">
      <alignment horizontal="right" vertical="top"/>
    </xf>
    <xf applyAlignment="true" applyBorder="true" applyFill="true" applyFont="true" applyNumberFormat="true" borderId="13" fillId="2" fontId="8" numFmtId="1001" quotePrefix="false">
      <alignment horizontal="right" vertical="top"/>
    </xf>
    <xf applyAlignment="true" applyBorder="true" applyFill="true" applyFont="true" applyNumberFormat="true" borderId="13" fillId="5" fontId="26" numFmtId="1000" quotePrefix="false">
      <alignment vertical="top" wrapText="true"/>
    </xf>
    <xf applyAlignment="true" applyBorder="true" applyFill="true" applyFont="true" applyNumberFormat="true" borderId="13" fillId="5" fontId="26" numFmtId="1002" quotePrefix="false">
      <alignment horizontal="center" vertical="top"/>
    </xf>
    <xf applyAlignment="true" applyBorder="true" applyFill="true" applyFont="true" applyNumberFormat="true" borderId="13" fillId="5" fontId="7" numFmtId="1001" quotePrefix="false">
      <alignment horizontal="right" vertical="top"/>
    </xf>
    <xf applyAlignment="true" applyBorder="true" applyFill="true" applyFont="true" applyNumberFormat="true" borderId="13" fillId="5" fontId="7" numFmtId="1000" quotePrefix="false">
      <alignment vertical="top" wrapText="true"/>
    </xf>
    <xf applyAlignment="true" applyBorder="true" applyFill="true" applyFont="true" applyNumberFormat="true" borderId="13" fillId="5" fontId="8" numFmtId="1002" quotePrefix="false">
      <alignment vertical="top"/>
    </xf>
    <xf applyAlignment="true" applyBorder="true" applyFill="true" applyFont="true" applyNumberFormat="true" borderId="13" fillId="5" fontId="8" numFmtId="1001" quotePrefix="false">
      <alignment vertical="top"/>
    </xf>
    <xf applyAlignment="true" applyBorder="true" applyFill="true" applyFont="true" applyNumberFormat="true" borderId="13" fillId="5" fontId="8" numFmtId="1000" quotePrefix="false">
      <alignment vertical="top" wrapText="true"/>
    </xf>
    <xf applyAlignment="true" applyBorder="true" applyFill="true" applyFont="true" applyNumberFormat="true" borderId="13" fillId="5" fontId="7" numFmtId="1002" quotePrefix="false">
      <alignment horizontal="center" vertical="top"/>
    </xf>
    <xf applyAlignment="true" applyBorder="true" applyFill="true" applyFont="true" applyNumberFormat="true" borderId="13" fillId="5" fontId="6" numFmtId="1000" quotePrefix="false">
      <alignment vertical="top" wrapText="true"/>
    </xf>
    <xf applyAlignment="true" applyBorder="true" applyFill="true" applyFont="true" applyNumberFormat="true" borderId="13" fillId="5" fontId="6" numFmtId="1002" quotePrefix="false">
      <alignment horizontal="center" vertical="top"/>
    </xf>
    <xf applyAlignment="true" applyBorder="true" applyFill="true" applyFont="true" applyNumberFormat="true" borderId="13" fillId="5" fontId="6" numFmtId="1001" quotePrefix="false">
      <alignment horizontal="right" vertical="top"/>
    </xf>
    <xf applyAlignment="true" applyBorder="true" applyFill="true" applyFont="true" applyNumberFormat="true" borderId="13" fillId="5" fontId="19" numFmtId="1000" quotePrefix="false">
      <alignment vertical="top" wrapText="true"/>
    </xf>
    <xf applyAlignment="true" applyBorder="true" applyFill="true" applyFont="true" applyNumberFormat="true" borderId="13" fillId="3" fontId="6" numFmtId="1000" quotePrefix="false">
      <alignment vertical="top" wrapText="true"/>
    </xf>
    <xf applyAlignment="true" applyBorder="true" applyFill="true" applyFont="true" applyNumberFormat="true" borderId="13" fillId="3" fontId="6" numFmtId="1002" quotePrefix="false">
      <alignment horizontal="center" vertical="top"/>
    </xf>
    <xf applyAlignment="true" applyBorder="true" applyFill="true" applyFont="true" applyNumberFormat="true" borderId="13" fillId="3" fontId="7" numFmtId="1000" quotePrefix="false">
      <alignment vertical="top" wrapText="true"/>
    </xf>
    <xf applyAlignment="true" applyBorder="true" applyFill="true" applyFont="true" applyNumberFormat="true" borderId="13" fillId="3" fontId="7" numFmtId="1002" quotePrefix="false">
      <alignment horizontal="center" vertical="top"/>
    </xf>
    <xf applyAlignment="true" applyBorder="true" applyFont="true" applyNumberFormat="true" borderId="13" fillId="0" fontId="5" numFmtId="1000" quotePrefix="false">
      <alignment horizontal="justify"/>
    </xf>
    <xf applyAlignment="true" applyBorder="true" applyFont="true" applyNumberFormat="true" borderId="22" fillId="0" fontId="5" numFmtId="1000" quotePrefix="false">
      <alignment horizontal="justify"/>
    </xf>
    <xf applyAlignment="true" applyBorder="true" applyFont="true" applyNumberFormat="true" borderId="14" fillId="0" fontId="5" numFmtId="1000" quotePrefix="false">
      <alignment horizontal="justify"/>
    </xf>
    <xf applyAlignment="true" applyFont="true" applyNumberFormat="true" borderId="0" fillId="0" fontId="30" numFmtId="1000" quotePrefix="false">
      <alignment horizontal="center"/>
    </xf>
    <xf applyAlignment="true" applyBorder="true" applyFont="true" applyNumberFormat="true" borderId="13" fillId="0" fontId="6" numFmtId="1000" quotePrefix="false">
      <alignment horizontal="center" vertical="center" wrapText="true"/>
    </xf>
    <xf applyAlignment="true" applyBorder="true" applyFont="true" applyNumberFormat="true" borderId="13" fillId="0" fontId="7" numFmtId="1001" quotePrefix="false">
      <alignment horizontal="center" vertical="center" wrapText="true"/>
    </xf>
    <xf applyAlignment="true" applyBorder="true" applyFont="true" applyNumberFormat="true" borderId="19" fillId="0" fontId="7" numFmtId="1000" quotePrefix="false">
      <alignment vertical="top" wrapText="true"/>
    </xf>
    <xf applyAlignment="true" applyBorder="true" applyFont="true" applyNumberFormat="true" borderId="20" fillId="0" fontId="7" numFmtId="1001" quotePrefix="false">
      <alignment horizontal="center" vertical="center" wrapText="true"/>
    </xf>
    <xf applyAlignment="true" applyBorder="true" applyFont="true" applyNumberFormat="true" borderId="13" fillId="0" fontId="6" numFmtId="1000" quotePrefix="false">
      <alignment horizontal="justify" wrapText="true"/>
    </xf>
    <xf applyAlignment="true" applyBorder="true" applyFont="true" applyNumberFormat="true" borderId="13" fillId="0" fontId="6" numFmtId="1001" quotePrefix="false">
      <alignment horizontal="center" vertical="center" wrapText="true"/>
    </xf>
    <xf applyAlignment="true" applyBorder="true" applyFont="true" applyNumberFormat="true" borderId="13" fillId="0" fontId="30" numFmtId="1000" quotePrefix="false">
      <alignment horizontal="center"/>
    </xf>
    <xf applyAlignment="true" applyBorder="true" applyFont="true" applyNumberFormat="true" borderId="13" fillId="0" fontId="6" numFmtId="1000" quotePrefix="false">
      <alignment horizontal="center" vertical="center"/>
    </xf>
    <xf applyAlignment="true" applyBorder="true" applyFont="true" applyNumberFormat="true" borderId="14" fillId="0" fontId="6" numFmtId="1000" quotePrefix="false">
      <alignment horizontal="center" vertical="center"/>
    </xf>
    <xf applyAlignment="true" applyBorder="true" applyFont="true" applyNumberFormat="true" borderId="23" fillId="0" fontId="30" numFmtId="1000" quotePrefix="false">
      <alignment horizontal="center"/>
    </xf>
    <xf applyAlignment="true" applyBorder="true" applyFill="true" applyFont="true" applyNumberFormat="true" borderId="33" fillId="5" fontId="7" numFmtId="1000" quotePrefix="false">
      <alignment vertical="top" wrapText="true"/>
    </xf>
    <xf applyAlignment="true" applyBorder="true" applyFont="true" applyNumberFormat="true" borderId="19" fillId="0" fontId="7" numFmtId="1001" quotePrefix="false">
      <alignment horizontal="center" vertical="center" wrapText="true"/>
    </xf>
    <xf applyAlignment="true" applyBorder="true" applyFont="true" applyNumberFormat="true" borderId="33" fillId="0" fontId="7" numFmtId="1000" quotePrefix="false">
      <alignment vertical="top" wrapText="true"/>
    </xf>
    <xf applyAlignment="true" applyBorder="true" applyFont="true" applyNumberFormat="true" borderId="34" fillId="0" fontId="7" numFmtId="1001" quotePrefix="false">
      <alignment horizontal="center" vertical="center" wrapText="true"/>
    </xf>
    <xf applyAlignment="true" applyBorder="true" applyFont="true" applyNumberFormat="true" borderId="35" fillId="0" fontId="7" numFmtId="1001" quotePrefix="false">
      <alignment horizontal="center" vertical="center" wrapText="true"/>
    </xf>
    <xf applyAlignment="true" applyBorder="true" applyFont="true" applyNumberFormat="true" borderId="13" fillId="0" fontId="6" numFmtId="1000" quotePrefix="false">
      <alignment horizontal="right" wrapText="true"/>
    </xf>
    <xf applyBorder="true" applyFont="true" applyNumberFormat="true" borderId="13" fillId="0" fontId="6" numFmtId="1001" quotePrefix="false"/>
    <xf applyAlignment="true" applyFont="true" applyNumberFormat="true" borderId="0" fillId="0" fontId="6" numFmtId="1000" quotePrefix="false">
      <alignment horizontal="center" vertical="center"/>
    </xf>
    <xf applyAlignment="true" applyBorder="true" applyFont="true" applyNumberFormat="true" borderId="13" fillId="0" fontId="6" numFmtId="1000" quotePrefix="false">
      <alignment horizontal="left" vertical="top" wrapText="true"/>
    </xf>
    <xf applyAlignment="true" applyFont="true" applyNumberFormat="true" borderId="0" fillId="0" fontId="6" numFmtId="1000" quotePrefix="false">
      <alignment vertical="top" wrapText="true"/>
    </xf>
    <xf applyAlignment="true" applyBorder="true" applyFont="true" applyNumberFormat="true" borderId="12" fillId="0" fontId="6" numFmtId="1001" quotePrefix="false">
      <alignment horizontal="center" vertical="top" wrapText="true"/>
    </xf>
    <xf applyAlignment="true" applyBorder="true" applyFont="true" applyNumberFormat="true" borderId="10" fillId="0" fontId="5" numFmtId="1001" quotePrefix="false">
      <alignment horizontal="center" vertical="top" wrapText="true"/>
    </xf>
    <xf applyAlignment="true" applyBorder="true" applyFont="true" applyNumberFormat="true" borderId="1" fillId="0" fontId="8" numFmtId="1001" quotePrefix="false">
      <alignment horizontal="center" vertical="top" wrapText="true"/>
    </xf>
    <xf applyAlignment="true" applyBorder="true" applyFont="true" applyNumberFormat="true" borderId="8" fillId="0" fontId="8" numFmtId="1001" quotePrefix="false">
      <alignment horizontal="center" vertical="top" wrapText="true"/>
    </xf>
    <xf applyAlignment="true" applyBorder="true" applyFont="true" applyNumberFormat="true" borderId="12" fillId="0" fontId="5" numFmtId="1001" quotePrefix="false">
      <alignment horizontal="center" vertical="top" wrapText="true"/>
    </xf>
    <xf applyAlignment="true" applyBorder="true" applyFont="true" applyNumberFormat="true" borderId="10" fillId="0" fontId="8" numFmtId="1001" quotePrefix="false">
      <alignment horizontal="center" vertical="top" wrapText="true"/>
    </xf>
    <xf applyAlignment="true" applyBorder="true" applyFont="true" applyNumberFormat="true" borderId="12" fillId="0" fontId="8" numFmtId="1001" quotePrefix="false">
      <alignment horizontal="center" vertical="top" wrapText="true"/>
    </xf>
    <xf applyAlignment="true" applyBorder="true" applyFont="true" applyNumberFormat="true" borderId="9" fillId="0" fontId="1" numFmtId="1000" quotePrefix="false">
      <alignment vertical="top" wrapText="true"/>
    </xf>
    <xf applyAlignment="true" applyBorder="true" applyFont="true" applyNumberFormat="true" borderId="10" fillId="0" fontId="6" numFmtId="1001" quotePrefix="false">
      <alignment horizontal="center" vertical="top" wrapText="true"/>
    </xf>
    <xf applyAlignment="true" applyFont="true" applyNumberFormat="true" borderId="0" fillId="0" fontId="1" numFmtId="1000" quotePrefix="false">
      <alignment horizontal="right"/>
    </xf>
    <xf applyAlignment="true" applyFont="true" applyNumberFormat="true" borderId="0" fillId="0" fontId="10" numFmtId="1004" quotePrefix="false">
      <alignment vertical="top" wrapText="true"/>
    </xf>
    <xf applyAlignment="true" applyFont="true" applyNumberFormat="true" borderId="0" fillId="0" fontId="11" numFmtId="1004" quotePrefix="false">
      <alignment vertical="top" wrapText="true"/>
    </xf>
    <xf applyAlignment="true" applyFont="true" applyNumberFormat="true" borderId="0" fillId="0" fontId="11" numFmtId="1004" quotePrefix="false">
      <alignment horizontal="right" vertical="top" wrapText="true"/>
    </xf>
    <xf applyAlignment="true" applyFont="true" applyNumberFormat="true" borderId="0" fillId="0" fontId="11" numFmtId="1000" quotePrefix="false">
      <alignment horizontal="right" vertical="center" wrapText="true"/>
    </xf>
    <xf applyAlignment="true" applyFont="true" applyNumberFormat="true" borderId="0" fillId="0" fontId="31" numFmtId="1004" quotePrefix="false">
      <alignment vertical="top" wrapText="true"/>
    </xf>
    <xf applyAlignment="true" applyFont="true" applyNumberFormat="true" borderId="0" fillId="0" fontId="32" numFmtId="1000" quotePrefix="false">
      <alignment horizontal="center" vertical="center" wrapText="true"/>
    </xf>
    <xf applyAlignment="true" applyFont="true" applyNumberFormat="true" borderId="0" fillId="0" fontId="33" numFmtId="1000" quotePrefix="false">
      <alignment horizontal="right" vertical="top" wrapText="true"/>
    </xf>
    <xf applyAlignment="true" applyFont="true" applyNumberFormat="true" borderId="0" fillId="0" fontId="5" numFmtId="1000" quotePrefix="false">
      <alignment horizontal="center" vertical="center" wrapText="true"/>
    </xf>
    <xf applyAlignment="true" applyFont="true" applyNumberFormat="true" borderId="0" fillId="0" fontId="32" numFmtId="1000" quotePrefix="false">
      <alignment horizontal="right" wrapText="true"/>
    </xf>
    <xf applyAlignment="true" applyFont="true" applyNumberFormat="true" borderId="0" fillId="0" fontId="32" numFmtId="1000" quotePrefix="false">
      <alignment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1" quotePrefix="false">
      <alignment horizontal="right" vertical="top" wrapText="true"/>
    </xf>
    <xf applyAlignment="true" applyBorder="true" applyFont="true" applyNumberFormat="true" borderId="13" fillId="0" fontId="21" numFmtId="1001" quotePrefix="false">
      <alignment horizontal="right" vertical="top" wrapText="true"/>
    </xf>
    <xf applyAlignment="true" applyBorder="true" applyFont="true" applyNumberFormat="true" borderId="13" fillId="0" fontId="34" numFmtId="1000" quotePrefix="false">
      <alignment vertical="top" wrapText="true"/>
    </xf>
    <xf applyAlignment="true" applyBorder="true" applyFont="true" applyNumberFormat="true" borderId="13" fillId="0" fontId="34" numFmtId="1001" quotePrefix="false">
      <alignment horizontal="right" vertical="top" wrapText="true"/>
    </xf>
    <xf applyAlignment="true" applyBorder="true" applyFont="true" applyNumberFormat="true" borderId="15" fillId="0" fontId="34" numFmtId="1000" quotePrefix="false">
      <alignment vertical="top" wrapText="true"/>
    </xf>
    <xf applyAlignment="true" applyBorder="true" applyFill="true" applyFont="true" applyNumberFormat="true" borderId="13" fillId="3" fontId="19" numFmtId="1000" quotePrefix="false">
      <alignment vertical="top" wrapText="true"/>
    </xf>
    <xf applyAlignment="true" applyBorder="true" applyFont="true" applyNumberFormat="true" borderId="29" fillId="0" fontId="35" numFmtId="1001" quotePrefix="false">
      <alignment horizontal="right" vertical="top" wrapText="true"/>
    </xf>
    <xf applyAlignment="true" applyBorder="true" applyFont="true" applyNumberFormat="true" borderId="29" fillId="0" fontId="34" numFmtId="1001" quotePrefix="false">
      <alignment horizontal="right" vertical="top" wrapText="true"/>
    </xf>
    <xf applyAlignment="true" applyBorder="true" applyFont="true" applyNumberFormat="true" borderId="29" fillId="0" fontId="5" numFmtId="1001" quotePrefix="false">
      <alignment horizontal="right" vertical="top" wrapText="true"/>
    </xf>
    <xf applyAlignment="true" applyBorder="true" applyFont="true" applyNumberFormat="true" borderId="13" fillId="0" fontId="32" numFmtId="1001" quotePrefix="false">
      <alignment vertical="top" wrapText="true"/>
    </xf>
    <xf applyAlignment="true" applyBorder="true" applyFont="true" applyNumberFormat="true" borderId="13" fillId="0" fontId="32" numFmtId="1001" quotePrefix="false">
      <alignment horizontal="right" vertical="top" wrapText="true"/>
    </xf>
    <xf applyAlignment="true" applyBorder="true" applyFont="true" applyNumberFormat="true" borderId="13" fillId="0" fontId="36" numFmtId="1001" quotePrefix="false">
      <alignment vertical="top" wrapText="true"/>
    </xf>
    <xf applyAlignment="true" applyBorder="true" applyFont="true" applyNumberFormat="true" borderId="13" fillId="0" fontId="36" numFmtId="1001" quotePrefix="false">
      <alignment horizontal="right" vertical="top" wrapText="true"/>
    </xf>
    <xf applyAlignment="true" applyBorder="true" applyFont="true" applyNumberFormat="true" borderId="13" fillId="0" fontId="21" numFmtId="1001" quotePrefix="false">
      <alignment vertical="top" wrapText="true"/>
    </xf>
    <xf applyAlignment="true" applyBorder="true" applyFont="true" applyNumberFormat="true" borderId="13" fillId="0" fontId="34" numFmtId="1001" quotePrefix="false">
      <alignment vertical="top" wrapText="true"/>
    </xf>
    <xf applyAlignment="true" applyBorder="true" applyFont="true" applyNumberFormat="true" borderId="13" fillId="0" fontId="8" numFmtId="1001" quotePrefix="false">
      <alignment vertical="top" wrapText="true"/>
    </xf>
    <xf applyAlignment="true" applyBorder="true" applyFont="true" applyNumberFormat="true" borderId="13" fillId="0" fontId="8" numFmtId="1001" quotePrefix="false">
      <alignment horizontal="right" vertical="top" wrapText="true"/>
    </xf>
    <xf applyAlignment="true" applyBorder="true" applyFont="true" applyNumberFormat="true" borderId="13" fillId="0" fontId="37" numFmtId="1000" quotePrefix="false">
      <alignment vertical="top" wrapText="true"/>
    </xf>
    <xf applyAlignment="true" applyBorder="true" applyFont="true" applyNumberFormat="true" borderId="13" fillId="0" fontId="35" numFmtId="1001" quotePrefix="false">
      <alignment vertical="top" wrapText="true"/>
    </xf>
    <xf applyAlignment="true" applyBorder="true" applyFont="true" applyNumberFormat="true" borderId="13" fillId="0" fontId="35" numFmtId="1001" quotePrefix="false">
      <alignment horizontal="right" vertical="top" wrapText="true"/>
    </xf>
    <xf applyAlignment="true" applyBorder="true" applyFont="true" applyNumberFormat="true" borderId="13" fillId="0" fontId="38" numFmtId="1000" quotePrefix="false">
      <alignment vertical="top" wrapText="true"/>
    </xf>
    <xf applyAlignment="true" applyBorder="true" applyFont="true" applyNumberFormat="true" borderId="13" fillId="0" fontId="39" numFmtId="1001" quotePrefix="false">
      <alignment vertical="top" wrapText="true"/>
    </xf>
    <xf applyAlignment="true" applyBorder="true" applyFont="true" applyNumberFormat="true" borderId="13" fillId="0" fontId="39" numFmtId="1001" quotePrefix="false">
      <alignment horizontal="right" vertical="top" wrapText="true"/>
    </xf>
    <xf applyAlignment="true" applyBorder="true" applyFont="true" applyNumberFormat="true" borderId="13" fillId="0" fontId="33" numFmtId="1000" quotePrefix="false">
      <alignment vertical="top" wrapText="true"/>
    </xf>
    <xf applyAlignment="true" applyBorder="true" applyFont="true" applyNumberFormat="true" borderId="13" fillId="0" fontId="31" numFmtId="1000" quotePrefix="false">
      <alignment horizontal="center" vertical="center" wrapText="true"/>
    </xf>
    <xf applyAlignment="true" applyBorder="true" applyFont="true" applyNumberFormat="true" borderId="22" fillId="0" fontId="8" numFmtId="1000" quotePrefix="false">
      <alignment horizontal="center" vertical="center" wrapText="true"/>
    </xf>
    <xf applyAlignment="true" applyBorder="true" applyFont="true" applyNumberFormat="true" borderId="14" fillId="0" fontId="8" numFmtId="1000" quotePrefix="false">
      <alignment horizontal="center" vertical="center" wrapText="true"/>
    </xf>
    <xf applyAlignment="true" applyBorder="true" applyFont="true" applyNumberFormat="true" borderId="13" fillId="0" fontId="7" numFmtId="1000" quotePrefix="false">
      <alignment horizontal="center" wrapText="true"/>
    </xf>
    <xf applyAlignment="true" applyBorder="true" applyFont="true" applyNumberFormat="true" borderId="13" fillId="0" fontId="8" numFmtId="1005" quotePrefix="false">
      <alignment horizontal="center" vertical="center" wrapText="true"/>
    </xf>
    <xf applyAlignment="true" applyBorder="true" applyFont="true" applyNumberFormat="true" borderId="13" fillId="0" fontId="2" numFmtId="1000" quotePrefix="false">
      <alignment horizontal="center" wrapText="true"/>
    </xf>
    <xf applyAlignment="true" applyBorder="true" applyFont="true" applyNumberFormat="true" borderId="13" fillId="0" fontId="40" numFmtId="1000" quotePrefix="false">
      <alignment horizontal="center" wrapText="true"/>
    </xf>
    <xf applyAlignment="true" applyBorder="true" applyFont="true" applyNumberFormat="true" borderId="14" fillId="0" fontId="40" numFmtId="1000" quotePrefix="false">
      <alignment horizontal="center" wrapText="true"/>
    </xf>
    <xf applyBorder="true" applyFont="true" applyNumberFormat="true" borderId="13" fillId="0" fontId="1" numFmtId="1000" quotePrefix="false"/>
    <xf applyAlignment="true" applyBorder="true" applyFont="true" applyNumberFormat="true" borderId="13" fillId="0" fontId="39" numFmtId="1000" quotePrefix="false">
      <alignment vertical="top" wrapText="true"/>
    </xf>
    <xf applyAlignment="true" applyBorder="true" applyFont="true" applyNumberFormat="true" borderId="13" fillId="0" fontId="34" numFmtId="1000" quotePrefix="false">
      <alignment horizontal="center" vertical="top" wrapText="true"/>
    </xf>
    <xf applyAlignment="true" applyBorder="true" applyFont="true" applyNumberFormat="true" borderId="22" fillId="0" fontId="34" numFmtId="1000" quotePrefix="false">
      <alignment horizontal="center" vertical="top" wrapText="true"/>
    </xf>
    <xf applyAlignment="true" applyBorder="true" applyFont="true" applyNumberFormat="true" borderId="14" fillId="0" fontId="34" numFmtId="1000" quotePrefix="false">
      <alignment horizontal="center" vertical="top" wrapText="true"/>
    </xf>
    <xf applyAlignment="true" applyBorder="true" applyFont="true" applyNumberFormat="true" borderId="13" fillId="0" fontId="34" numFmtId="1006" quotePrefix="false">
      <alignment horizontal="center" vertical="top" wrapText="true"/>
    </xf>
    <xf applyAlignment="true" applyFont="true" applyNumberFormat="true" borderId="0" fillId="0" fontId="8" numFmtId="1004" quotePrefix="false">
      <alignment vertical="top" wrapText="true"/>
    </xf>
    <xf applyAlignment="true" applyFont="true" applyNumberFormat="true" borderId="0" fillId="0" fontId="6" numFmtId="1000" quotePrefix="false">
      <alignment horizontal="center" wrapText="true"/>
    </xf>
    <xf applyAlignment="true" applyBorder="true" applyFont="true" applyNumberFormat="true" borderId="1" fillId="0" fontId="6" numFmtId="1000" quotePrefix="false">
      <alignment vertical="center"/>
    </xf>
    <xf applyAlignment="true" applyBorder="true" applyFont="true" applyNumberFormat="true" borderId="1" fillId="0" fontId="5" numFmtId="1001" quotePrefix="false">
      <alignment horizontal="center" vertical="center" wrapText="true"/>
    </xf>
    <xf applyAlignment="true" applyBorder="true" applyFont="true" applyNumberFormat="true" borderId="1" fillId="0" fontId="7" numFmtId="1000" quotePrefix="false">
      <alignment vertical="center"/>
    </xf>
    <xf applyAlignment="true" applyBorder="true" applyFont="true" applyNumberFormat="true" borderId="1" fillId="0" fontId="41" numFmtId="1001" quotePrefix="false">
      <alignment horizontal="center" vertical="center" wrapText="true"/>
    </xf>
    <xf applyAlignment="true" applyBorder="true" applyFont="true" applyNumberFormat="true" borderId="1" fillId="0" fontId="7" numFmtId="1000" quotePrefix="false">
      <alignment horizontal="justify" vertical="center"/>
    </xf>
    <xf applyAlignment="true" applyBorder="true" applyFont="true" applyNumberFormat="true" borderId="1" fillId="0" fontId="5" numFmtId="1000" quotePrefix="false">
      <alignment vertical="top" wrapText="true"/>
    </xf>
    <xf applyAlignment="true" applyBorder="true" applyFont="true" applyNumberFormat="true" borderId="1" fillId="0" fontId="42" numFmtId="1001" quotePrefix="false">
      <alignment horizontal="center" vertical="center" wrapText="true"/>
    </xf>
    <xf applyAlignment="true" applyBorder="true" applyFont="true" applyNumberFormat="true" borderId="1" fillId="0" fontId="34" numFmtId="1000" quotePrefix="false">
      <alignment vertical="top" wrapText="true"/>
    </xf>
    <xf applyAlignment="true" applyBorder="true" applyFont="true" applyNumberFormat="true" borderId="1" fillId="0" fontId="41" numFmtId="1001" quotePrefix="false">
      <alignment horizontal="center" shrinkToFit="true" vertical="top"/>
    </xf>
    <xf applyAlignment="true" applyFont="true" applyNumberFormat="true" borderId="0" fillId="0" fontId="7" numFmtId="1000" quotePrefix="false">
      <alignment horizontal="justify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7" Target="theme/theme1.xml" Type="http://schemas.openxmlformats.org/officeDocument/2006/relationships/theme"/>
  <Relationship Id="rId45" Target="sharedStrings.xml" Type="http://schemas.openxmlformats.org/officeDocument/2006/relationships/sharedStrings"/>
  <Relationship Id="rId43" Target="externalLinks/externalLink3.xml" Type="http://schemas.openxmlformats.org/officeDocument/2006/relationships/externalLink"/>
  <Relationship Id="rId42" Target="externalLinks/externalLink2.xml" Type="http://schemas.openxmlformats.org/officeDocument/2006/relationships/externalLink"/>
  <Relationship Id="rId41" Target="externalLinks/externalLink1.xml" Type="http://schemas.openxmlformats.org/officeDocument/2006/relationships/externalLink"/>
  <Relationship Id="rId40" Target="worksheets/sheet40.xml" Type="http://schemas.openxmlformats.org/officeDocument/2006/relationships/worksheet"/>
  <Relationship Id="rId39" Target="worksheets/sheet39.xml" Type="http://schemas.openxmlformats.org/officeDocument/2006/relationships/worksheet"/>
  <Relationship Id="rId37" Target="worksheets/sheet37.xml" Type="http://schemas.openxmlformats.org/officeDocument/2006/relationships/worksheet"/>
  <Relationship Id="rId34" Target="worksheets/sheet34.xml" Type="http://schemas.openxmlformats.org/officeDocument/2006/relationships/worksheet"/>
  <Relationship Id="rId33" Target="worksheets/sheet33.xml" Type="http://schemas.openxmlformats.org/officeDocument/2006/relationships/worksheet"/>
  <Relationship Id="rId31" Target="worksheets/sheet31.xml" Type="http://schemas.openxmlformats.org/officeDocument/2006/relationships/worksheet"/>
  <Relationship Id="rId28" Target="worksheets/sheet28.xml" Type="http://schemas.openxmlformats.org/officeDocument/2006/relationships/worksheet"/>
  <Relationship Id="rId24" Target="worksheets/sheet24.xml" Type="http://schemas.openxmlformats.org/officeDocument/2006/relationships/worksheet"/>
  <Relationship Id="rId36" Target="worksheets/sheet36.xml" Type="http://schemas.openxmlformats.org/officeDocument/2006/relationships/worksheet"/>
  <Relationship Id="rId23" Target="worksheets/sheet23.xml" Type="http://schemas.openxmlformats.org/officeDocument/2006/relationships/worksheet"/>
  <Relationship Id="rId27" Target="worksheets/sheet27.xml" Type="http://schemas.openxmlformats.org/officeDocument/2006/relationships/worksheet"/>
  <Relationship Id="rId21" Target="worksheets/sheet21.xml" Type="http://schemas.openxmlformats.org/officeDocument/2006/relationships/worksheet"/>
  <Relationship Id="rId46" Target="styles.xml" Type="http://schemas.openxmlformats.org/officeDocument/2006/relationships/styles"/>
  <Relationship Id="rId19" Target="worksheets/sheet19.xml" Type="http://schemas.openxmlformats.org/officeDocument/2006/relationships/worksheet"/>
  <Relationship Id="rId18" Target="worksheets/sheet18.xml" Type="http://schemas.openxmlformats.org/officeDocument/2006/relationships/worksheet"/>
  <Relationship Id="rId17" Target="worksheets/sheet17.xml" Type="http://schemas.openxmlformats.org/officeDocument/2006/relationships/worksheet"/>
  <Relationship Id="rId15" Target="worksheets/sheet15.xml" Type="http://schemas.openxmlformats.org/officeDocument/2006/relationships/worksheet"/>
  <Relationship Id="rId16" Target="worksheets/sheet16.xml" Type="http://schemas.openxmlformats.org/officeDocument/2006/relationships/worksheet"/>
  <Relationship Id="rId11" Target="worksheets/sheet11.xml" Type="http://schemas.openxmlformats.org/officeDocument/2006/relationships/worksheet"/>
  <Relationship Id="rId22" Target="worksheets/sheet22.xml" Type="http://schemas.openxmlformats.org/officeDocument/2006/relationships/worksheet"/>
  <Relationship Id="rId38" Target="worksheets/sheet38.xml" Type="http://schemas.openxmlformats.org/officeDocument/2006/relationships/worksheet"/>
  <Relationship Id="rId10" Target="worksheets/sheet10.xml" Type="http://schemas.openxmlformats.org/officeDocument/2006/relationships/worksheet"/>
  <Relationship Id="rId14" Target="worksheets/sheet14.xml" Type="http://schemas.openxmlformats.org/officeDocument/2006/relationships/worksheet"/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44" Target="externalLinks/externalLink4.xml" Type="http://schemas.openxmlformats.org/officeDocument/2006/relationships/externalLink"/>
  <Relationship Id="rId13" Target="worksheets/sheet13.xml" Type="http://schemas.openxmlformats.org/officeDocument/2006/relationships/worksheet"/>
  <Relationship Id="rId9" Target="worksheets/sheet9.xml" Type="http://schemas.openxmlformats.org/officeDocument/2006/relationships/worksheet"/>
  <Relationship Id="rId32" Target="worksheets/sheet32.xml" Type="http://schemas.openxmlformats.org/officeDocument/2006/relationships/worksheet"/>
  <Relationship Id="rId5" Target="worksheets/sheet5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26" Target="worksheets/sheet26.xml" Type="http://schemas.openxmlformats.org/officeDocument/2006/relationships/worksheet"/>
  <Relationship Id="rId35" Target="worksheets/sheet35.xml" Type="http://schemas.openxmlformats.org/officeDocument/2006/relationships/worksheet"/>
  <Relationship Id="rId12" Target="worksheets/sheet12.xml" Type="http://schemas.openxmlformats.org/officeDocument/2006/relationships/worksheet"/>
  <Relationship Id="rId29" Target="worksheets/sheet29.xml" Type="http://schemas.openxmlformats.org/officeDocument/2006/relationships/worksheet"/>
  <Relationship Id="rId3" Target="worksheets/sheet3.xml" Type="http://schemas.openxmlformats.org/officeDocument/2006/relationships/worksheet"/>
  <Relationship Id="rId30" Target="worksheets/sheet30.xml" Type="http://schemas.openxmlformats.org/officeDocument/2006/relationships/worksheet"/>
  <Relationship Id="rId2" Target="worksheets/sheet2.xml" Type="http://schemas.openxmlformats.org/officeDocument/2006/relationships/worksheet"/>
  <Relationship Id="rId25" Target="worksheets/sheet25.xml" Type="http://schemas.openxmlformats.org/officeDocument/2006/relationships/worksheet"/>
  <Relationship Id="rId1" Target="worksheets/sheet1.xml" Type="http://schemas.openxmlformats.org/officeDocument/2006/relationships/worksheet"/>
  <Relationship Id="rId20" Target="worksheets/sheet20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70;&#1083;&#1080;&#1103; &#1052;&#1080;&#1093;&#1072;&#1081;&#1083;&#1086;&#1074;&#1085;&#1072;/&#1055;&#1054;&#1055;&#1056;&#1040;&#1042;&#1050;&#1048; &#1042; &#1041;&#1070;&#1044;&#1046;&#1045;&#1058;&#1067; &#1053;&#1040; 2021 &#1043;&#1054;&#1044;/&#1044;&#1085;&#1086;/&#1055;&#1077;&#1088;&#1074;&#1086;&#1085;&#1072;&#1095;&#1072;&#1083;&#1100;&#1085;&#1099;&#1081;/&#1044;&#1085;&#1086; &#1087;&#1088;&#1080;&#1083;&#1086;&#1078;&#1077;&#1085;&#1080;&#1103;, 2021, 2022-2023 &#1075;&#1075;..xlsx" TargetMode="External" Type="http://schemas.openxmlformats.org/officeDocument/2006/relationships/externalLinkPath"/>
</Relationships>

</file>

<file path=xl/externalLinks/_rels/externalLink2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45;&#1082;&#1072;&#1090;&#1077;&#1088;&#1080;&#1085;&#1072; &#1054;&#1083;&#1077;&#1075;&#1086;&#1074;&#1085;&#1072;/&#1044;&#1083;&#1103; &#1041;&#1070;&#1044;&#1046;&#1045;&#1058;&#1040; &#1053;&#1040; 2020 &#1043;&#1054;&#1044;/&#1041;&#1102;&#1076;&#1078;&#1077;&#1090; &#1042;&#1099;&#1089;&#1082;&#1086;&#1076;&#1100;/&#1053;&#1072; &#1091;&#1090;&#1074;&#1077;&#1088;&#1078;&#1076;&#1077;&#1085;&#1080;&#1077;/&#1054;&#1090;&#1087;&#1088;&#1072;&#1074;&#1083;&#1077;&#1085;&#1086;/&#1042;&#1099;&#1089;&#1082;&#1086;&#1076;&#1100; &#1087;&#1088;&#1080;&#1083;&#1086;&#1078;&#1077;&#1085;&#1080;&#1103; 2020, 2021-2022 &#1075;&#1075;..xlsx" TargetMode="External" Type="http://schemas.openxmlformats.org/officeDocument/2006/relationships/externalLinkPath"/>
</Relationships>

</file>

<file path=xl/externalLinks/_rels/externalLink3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70;&#1083;&#1080;&#1103; &#1052;&#1080;&#1093;&#1072;&#1081;&#1083;&#1086;&#1074;&#1085;&#1072;/&#1055;&#1054;&#1055;&#1056;&#1040;&#1042;&#1050;&#1048; &#1042; &#1041;&#1070;&#1044;&#1046;&#1045;&#1058;&#1067; &#1053;&#1040; 2021 &#1043;&#1054;&#1044;/&#1044;&#1085;&#1086;/&#1084;&#1072;&#1088;&#1090;/&#1044;&#1085;&#1086; &#1087;&#1088;&#1080;&#1083;&#1086;&#1078;&#1077;&#1085;&#1080;&#1103;, 2021 &#1084;&#1072;&#1088;&#1090;.xlsx" TargetMode="External" Type="http://schemas.openxmlformats.org/officeDocument/2006/relationships/externalLinkPath"/>
</Relationships>

</file>

<file path=xl/externalLinks/_rels/externalLink4.xml.rels><?xml version="1.0" encoding="UTF-8" standalone="no" ?>
<Relationships xmlns="http://schemas.openxmlformats.org/package/2006/relationships">
  <Relationship Id="rId1" Target="/&#1082;&#1072;&#1089;&#1089;&#1086;&#1074;&#1099;&#1081; &#1088;&#1072;&#1089;&#1093;&#1086;&#1076;/&#1070;&#1083;&#1080;&#1103; &#1052;&#1080;&#1093;&#1072;&#1081;&#1083;&#1086;&#1074;&#1085;&#1072;/&#1055;&#1054;&#1055;&#1056;&#1040;&#1042;&#1050;&#1048; &#1042; &#1041;&#1070;&#1044;&#1046;&#1045;&#1058;&#1067; &#1053;&#1040; 2021 &#1043;&#1054;&#1044;/&#1044;&#1085;&#1086;/&#1072;&#1074;&#1075;&#1091;&#1089;&#1090;/&#1044;&#1085;&#1086; &#1087;&#1088;&#1080;&#1083;&#1086;&#1078;&#1077;&#1085;&#1080;&#1103;, 2021 &#1072;&#1074;&#1075;&#1091;&#1089;&#1090;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externalLinks/externalLink2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externalLinks/externalLink3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externalLinks/externalLink4.xml><?xml version="1.0" encoding="utf-8"?>
<externalLin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externalBook r:id="rId1"/>
</externalLink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3.7109383022178"/>
    <col customWidth="true" max="3" min="3" outlineLevel="0" width="52.1406224334318"/>
  </cols>
  <sheetData>
    <row outlineLevel="0" r="1">
      <c r="A1" s="1" t="n"/>
      <c r="B1" s="2" t="n"/>
      <c r="C1" s="3" t="s">
        <v>0</v>
      </c>
    </row>
    <row outlineLevel="0" r="2">
      <c r="A2" s="1" t="n"/>
      <c r="B2" s="2" t="n"/>
      <c r="C2" s="3" t="s">
        <v>1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3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4" t="n"/>
    </row>
    <row ht="15.75" outlineLevel="0" r="11">
      <c r="A11" s="5" t="s">
        <v>6</v>
      </c>
      <c r="B11" s="5" t="s"/>
      <c r="C11" s="5" t="s"/>
    </row>
    <row ht="15.75" outlineLevel="0" r="12">
      <c r="A12" s="5" t="s">
        <v>7</v>
      </c>
      <c r="B12" s="5" t="s"/>
      <c r="C12" s="5" t="s"/>
    </row>
    <row ht="16.5" outlineLevel="0" r="13">
      <c r="A13" s="6" t="n"/>
    </row>
    <row customHeight="true" ht="31.5" outlineLevel="0" r="14">
      <c r="A14" s="7" t="s">
        <v>8</v>
      </c>
      <c r="B14" s="8" t="s"/>
      <c r="C14" s="7" t="s">
        <v>9</v>
      </c>
    </row>
    <row customHeight="true" ht="1.5" outlineLevel="0" r="15">
      <c r="A15" s="9" t="s"/>
      <c r="B15" s="10" t="s"/>
      <c r="C15" s="11" t="s"/>
    </row>
    <row hidden="true" ht="15.75" outlineLevel="0" r="16">
      <c r="A16" s="9" t="s"/>
      <c r="B16" s="10" t="s"/>
      <c r="C16" s="11" t="s"/>
    </row>
    <row hidden="true" ht="15.75" outlineLevel="0" r="17">
      <c r="A17" s="9" t="s"/>
      <c r="B17" s="10" t="s"/>
      <c r="C17" s="11" t="s"/>
    </row>
    <row hidden="true" ht="15.75" outlineLevel="0" r="18">
      <c r="A18" s="12" t="s"/>
      <c r="B18" s="13" t="s"/>
      <c r="C18" s="11" t="s"/>
    </row>
    <row outlineLevel="0" r="19">
      <c r="A19" s="14" t="s">
        <v>10</v>
      </c>
      <c r="B19" s="14" t="s">
        <v>11</v>
      </c>
      <c r="C19" s="11" t="s"/>
    </row>
    <row outlineLevel="0" r="20">
      <c r="A20" s="15" t="s"/>
      <c r="B20" s="15" t="s"/>
      <c r="C20" s="11" t="s"/>
    </row>
    <row customHeight="true" ht="96.75" outlineLevel="0" r="21">
      <c r="A21" s="16" t="s"/>
      <c r="B21" s="16" t="s"/>
      <c r="C21" s="17" t="s"/>
    </row>
    <row outlineLevel="0" r="22">
      <c r="A22" s="18" t="n">
        <v>800</v>
      </c>
      <c r="B22" s="19" t="n"/>
      <c r="C22" s="19" t="s">
        <v>12</v>
      </c>
    </row>
    <row outlineLevel="0" r="23">
      <c r="A23" s="20" t="s"/>
      <c r="B23" s="21" t="s"/>
      <c r="C23" s="21" t="s"/>
    </row>
    <row customHeight="true" ht="51.75" outlineLevel="0" r="24">
      <c r="A24" s="22" t="s"/>
      <c r="B24" s="23" t="s"/>
      <c r="C24" s="23" t="s"/>
    </row>
    <row customHeight="true" ht="96.75" outlineLevel="0" r="25">
      <c r="A25" s="24" t="n">
        <v>800</v>
      </c>
      <c r="B25" s="25" t="s">
        <v>13</v>
      </c>
      <c r="C25" s="26" t="s">
        <v>14</v>
      </c>
    </row>
    <row customHeight="true" ht="94.5" outlineLevel="0" r="26">
      <c r="A26" s="24" t="n">
        <v>800</v>
      </c>
      <c r="B26" s="25" t="s">
        <v>15</v>
      </c>
      <c r="C26" s="27" t="s">
        <v>16</v>
      </c>
    </row>
    <row customHeight="true" ht="98.25" outlineLevel="0" r="27">
      <c r="A27" s="24" t="n">
        <v>800</v>
      </c>
      <c r="B27" s="25" t="s">
        <v>17</v>
      </c>
      <c r="C27" s="27" t="s">
        <v>18</v>
      </c>
    </row>
    <row customHeight="true" ht="81.75" outlineLevel="0" r="28">
      <c r="A28" s="24" t="n">
        <v>800</v>
      </c>
      <c r="B28" s="25" t="s">
        <v>19</v>
      </c>
      <c r="C28" s="26" t="s">
        <v>20</v>
      </c>
    </row>
    <row customFormat="true" customHeight="true" ht="37.5" outlineLevel="0" r="29" s="0">
      <c r="A29" s="24" t="n">
        <v>800</v>
      </c>
      <c r="B29" s="25" t="s">
        <v>21</v>
      </c>
      <c r="C29" s="26" t="s">
        <v>22</v>
      </c>
    </row>
    <row customHeight="true" ht="66" outlineLevel="0" r="30">
      <c r="A30" s="24" t="n">
        <v>800</v>
      </c>
      <c r="B30" s="25" t="s">
        <v>23</v>
      </c>
      <c r="C30" s="26" t="s">
        <v>24</v>
      </c>
    </row>
    <row customHeight="true" ht="79.5" outlineLevel="0" r="31">
      <c r="A31" s="28" t="n">
        <v>800</v>
      </c>
      <c r="B31" s="29" t="s">
        <v>25</v>
      </c>
      <c r="C31" s="29" t="s">
        <v>26</v>
      </c>
    </row>
    <row customHeight="true" ht="95.25" outlineLevel="0" r="32">
      <c r="A32" s="30" t="n">
        <v>800</v>
      </c>
      <c r="B32" s="31" t="s">
        <v>27</v>
      </c>
      <c r="C32" s="31" t="s">
        <v>28</v>
      </c>
    </row>
    <row customHeight="true" ht="35.25" outlineLevel="0" r="33">
      <c r="A33" s="32" t="n">
        <v>800</v>
      </c>
      <c r="B33" s="33" t="s">
        <v>29</v>
      </c>
      <c r="C33" s="33" t="s">
        <v>30</v>
      </c>
    </row>
    <row customHeight="true" ht="34.5" outlineLevel="0" r="34">
      <c r="A34" s="24" t="n">
        <v>800</v>
      </c>
      <c r="B34" s="26" t="s">
        <v>31</v>
      </c>
      <c r="C34" s="26" t="s">
        <v>32</v>
      </c>
    </row>
    <row ht="15.75" outlineLevel="0" r="36">
      <c r="A36" s="34" t="n"/>
    </row>
  </sheetData>
  <mergeCells count="13">
    <mergeCell ref="B3:C3"/>
    <mergeCell ref="B4:C4"/>
    <mergeCell ref="A5:C5"/>
    <mergeCell ref="A6:C6"/>
    <mergeCell ref="A11:C11"/>
    <mergeCell ref="A12:C12"/>
    <mergeCell ref="A22:A24"/>
    <mergeCell ref="B22:B24"/>
    <mergeCell ref="A14:B18"/>
    <mergeCell ref="C14:C21"/>
    <mergeCell ref="B19:B21"/>
    <mergeCell ref="C22:C24"/>
    <mergeCell ref="A19:A2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7.4257802832417"/>
    <col customWidth="true" max="2" min="2" outlineLevel="0" width="18.855468305278"/>
  </cols>
  <sheetData>
    <row outlineLevel="0" r="1">
      <c r="A1" s="3" t="s">
        <v>102</v>
      </c>
      <c r="B1" s="3" t="s"/>
    </row>
    <row outlineLevel="0" r="2">
      <c r="A2" s="3" t="s">
        <v>103</v>
      </c>
      <c r="B2" s="3" t="s"/>
    </row>
    <row outlineLevel="0" r="3">
      <c r="A3" s="3" t="s">
        <v>104</v>
      </c>
      <c r="B3" s="3" t="s"/>
    </row>
    <row outlineLevel="0" r="4">
      <c r="A4" s="3" t="s">
        <v>105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1" t="n"/>
      <c r="B7" s="1" t="s"/>
    </row>
    <row ht="15.75" outlineLevel="0" r="8">
      <c r="A8" s="54" t="n"/>
      <c r="B8" s="0" t="n"/>
    </row>
    <row ht="15.75" outlineLevel="0" r="9">
      <c r="A9" s="35" t="s">
        <v>108</v>
      </c>
      <c r="B9" s="35" t="s"/>
    </row>
    <row ht="15.75" outlineLevel="0" r="10">
      <c r="A10" s="35" t="s">
        <v>109</v>
      </c>
      <c r="B10" s="35" t="s"/>
    </row>
    <row ht="21" outlineLevel="0" r="11">
      <c r="A11" s="73" t="n"/>
      <c r="B11" s="0" t="n"/>
    </row>
    <row customHeight="true" ht="15" outlineLevel="0" r="12">
      <c r="A12" s="14" t="n"/>
      <c r="B12" s="74" t="s">
        <v>59</v>
      </c>
    </row>
    <row hidden="true" ht="63.75" outlineLevel="0" r="13">
      <c r="A13" s="75" t="s">
        <v>110</v>
      </c>
      <c r="B13" s="76" t="n"/>
    </row>
    <row hidden="true" ht="63.75" outlineLevel="0" r="14">
      <c r="A14" s="75" t="s">
        <v>111</v>
      </c>
      <c r="B14" s="76" t="n"/>
    </row>
    <row customHeight="true" ht="37.5" outlineLevel="0" r="15">
      <c r="A15" s="75" t="s">
        <v>112</v>
      </c>
      <c r="B15" s="77" t="n">
        <v>200000</v>
      </c>
    </row>
    <row hidden="true" ht="79.5" outlineLevel="0" r="16">
      <c r="A16" s="78" t="s">
        <v>113</v>
      </c>
      <c r="B16" s="79" t="n"/>
    </row>
    <row customHeight="true" ht="67.5" outlineLevel="0" r="17">
      <c r="A17" s="78" t="s">
        <v>114</v>
      </c>
      <c r="B17" s="79" t="n">
        <v>110000</v>
      </c>
    </row>
    <row customHeight="true" ht="54.75" outlineLevel="0" r="18">
      <c r="A18" s="78" t="s">
        <v>115</v>
      </c>
      <c r="B18" s="79" t="n">
        <v>120000</v>
      </c>
    </row>
    <row customHeight="true" ht="49.5" outlineLevel="0" r="19">
      <c r="A19" s="78" t="s">
        <v>234</v>
      </c>
      <c r="B19" s="80" t="n">
        <v>740000</v>
      </c>
    </row>
    <row hidden="true" ht="16.5" outlineLevel="0" r="20">
      <c r="A20" s="78" t="n"/>
      <c r="B20" s="80" t="n"/>
    </row>
    <row ht="16.5" outlineLevel="0" r="21">
      <c r="A21" s="81" t="s">
        <v>116</v>
      </c>
      <c r="B21" s="82" t="n">
        <f aca="false" ca="false" dt2D="false" dtr="false" t="normal">B15+B16+B17+B18+B19</f>
        <v>1170000</v>
      </c>
    </row>
  </sheetData>
  <mergeCells count="9">
    <mergeCell ref="A7:B7"/>
    <mergeCell ref="A9:B9"/>
    <mergeCell ref="A10:B10"/>
    <mergeCell ref="A1:B1"/>
    <mergeCell ref="A2:B2"/>
    <mergeCell ref="A3:B3"/>
    <mergeCell ref="A4:B4"/>
    <mergeCell ref="A5:B5"/>
    <mergeCell ref="A6:B6"/>
  </mergeCells>
  <pageMargins bottom="0.75" footer="0.300000011920929" header="0.300000011920929" left="0.700000047683716" right="0.700000047683716" top="0.75"/>
</worksheet>
</file>

<file path=xl/worksheets/sheet1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5703126546285"/>
    <col customWidth="true" max="2" min="2" outlineLevel="0" width="18.1406248017584"/>
  </cols>
  <sheetData>
    <row outlineLevel="0" r="1">
      <c r="A1" s="3" t="s">
        <v>102</v>
      </c>
      <c r="B1" s="3" t="s"/>
    </row>
    <row outlineLevel="0" r="2">
      <c r="A2" s="3" t="s">
        <v>103</v>
      </c>
      <c r="B2" s="3" t="s"/>
    </row>
    <row outlineLevel="0" r="3">
      <c r="A3" s="3" t="s">
        <v>104</v>
      </c>
      <c r="B3" s="3" t="s"/>
    </row>
    <row outlineLevel="0" r="4">
      <c r="A4" s="3" t="s">
        <v>105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1" t="n"/>
      <c r="B7" s="1" t="s"/>
    </row>
    <row ht="15.75" outlineLevel="0" r="8">
      <c r="A8" s="54" t="n"/>
      <c r="B8" s="0" t="n"/>
    </row>
    <row ht="15.75" outlineLevel="0" r="9">
      <c r="A9" s="35" t="s">
        <v>108</v>
      </c>
      <c r="B9" s="35" t="s"/>
    </row>
    <row ht="15.75" outlineLevel="0" r="10">
      <c r="A10" s="35" t="s">
        <v>109</v>
      </c>
      <c r="B10" s="35" t="s"/>
    </row>
    <row ht="21" outlineLevel="0" r="11">
      <c r="A11" s="73" t="n"/>
      <c r="B11" s="0" t="n"/>
    </row>
    <row customHeight="true" ht="20.25" outlineLevel="0" r="12">
      <c r="A12" s="14" t="n"/>
      <c r="B12" s="74" t="s">
        <v>59</v>
      </c>
    </row>
    <row hidden="true" ht="63.75" outlineLevel="0" r="13">
      <c r="A13" s="75" t="s">
        <v>110</v>
      </c>
      <c r="B13" s="76" t="n"/>
    </row>
    <row hidden="true" ht="63.75" outlineLevel="0" r="14">
      <c r="A14" s="75" t="s">
        <v>111</v>
      </c>
      <c r="B14" s="76" t="n"/>
    </row>
    <row customHeight="true" ht="31.5" outlineLevel="0" r="15">
      <c r="A15" s="75" t="s">
        <v>112</v>
      </c>
      <c r="B15" s="77" t="n">
        <v>200000</v>
      </c>
    </row>
    <row hidden="true" ht="79.5" outlineLevel="0" r="16">
      <c r="A16" s="78" t="s">
        <v>113</v>
      </c>
      <c r="B16" s="79" t="n"/>
    </row>
    <row ht="63.75" outlineLevel="0" r="17">
      <c r="A17" s="78" t="s">
        <v>114</v>
      </c>
      <c r="B17" s="79" t="n">
        <v>110000</v>
      </c>
    </row>
    <row ht="48" outlineLevel="0" r="18">
      <c r="A18" s="78" t="s">
        <v>115</v>
      </c>
      <c r="B18" s="79" t="n">
        <v>120000</v>
      </c>
    </row>
    <row ht="48" outlineLevel="0" r="19">
      <c r="A19" s="78" t="s">
        <v>234</v>
      </c>
      <c r="B19" s="80" t="n">
        <v>740000</v>
      </c>
    </row>
    <row hidden="true" ht="16.5" outlineLevel="0" r="20">
      <c r="A20" s="78" t="n"/>
      <c r="B20" s="80" t="n"/>
    </row>
    <row ht="16.5" outlineLevel="0" r="21">
      <c r="A21" s="81" t="s">
        <v>116</v>
      </c>
      <c r="B21" s="82" t="n">
        <f aca="false" ca="false" dt2D="false" dtr="false" t="normal">B15+B16+B17+B18+B19+B20</f>
        <v>1170000</v>
      </c>
    </row>
  </sheetData>
  <mergeCells count="9">
    <mergeCell ref="A7:B7"/>
    <mergeCell ref="A9:B9"/>
    <mergeCell ref="A10:B10"/>
    <mergeCell ref="A1:B1"/>
    <mergeCell ref="A2:B2"/>
    <mergeCell ref="A3:B3"/>
    <mergeCell ref="A4:B4"/>
    <mergeCell ref="A5:B5"/>
    <mergeCell ref="A6:B6"/>
  </mergeCells>
  <pageMargins bottom="0.75" footer="0.300000011920929" header="0.300000011920929" left="0.700000047683716" right="0.700000047683716" top="0.75"/>
</worksheet>
</file>

<file path=xl/worksheets/sheet1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8.1406237867613"/>
    <col customWidth="true" max="2" min="2" outlineLevel="0" width="45.285156158148"/>
    <col customWidth="true" max="3" min="3" outlineLevel="0" width="18.7109381330516"/>
  </cols>
  <sheetData>
    <row outlineLevel="0" r="1">
      <c r="A1" s="1" t="n"/>
      <c r="B1" s="104" t="n"/>
      <c r="C1" s="1" t="s">
        <v>54</v>
      </c>
    </row>
    <row outlineLevel="0" r="2">
      <c r="A2" s="1" t="n"/>
      <c r="B2" s="1" t="s">
        <v>34</v>
      </c>
      <c r="C2" s="1" t="s"/>
    </row>
    <row outlineLevel="0" r="3">
      <c r="A3" s="1" t="n"/>
      <c r="B3" s="1" t="s">
        <v>2</v>
      </c>
      <c r="C3" s="1" t="s"/>
    </row>
    <row outlineLevel="0" r="4">
      <c r="A4" s="1" t="n"/>
      <c r="B4" s="1" t="s">
        <v>232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0" t="n"/>
      <c r="B7" s="0" t="n"/>
      <c r="C7" s="0" t="n"/>
    </row>
    <row outlineLevel="0" r="8">
      <c r="A8" s="0" t="n"/>
      <c r="B8" s="0" t="n"/>
      <c r="C8" s="0" t="n"/>
    </row>
    <row ht="15.75" outlineLevel="0" r="9">
      <c r="A9" s="105" t="s">
        <v>233</v>
      </c>
      <c r="B9" s="105" t="s"/>
      <c r="C9" s="105" t="s"/>
    </row>
    <row ht="16.5" outlineLevel="0" r="10">
      <c r="A10" s="56" t="s">
        <v>56</v>
      </c>
      <c r="B10" s="0" t="n"/>
      <c r="C10" s="0" t="n"/>
    </row>
    <row ht="32.25" outlineLevel="0" r="11">
      <c r="A11" s="57" t="s">
        <v>57</v>
      </c>
      <c r="B11" s="57" t="s">
        <v>58</v>
      </c>
      <c r="C11" s="57" t="s">
        <v>59</v>
      </c>
    </row>
    <row ht="32.25" outlineLevel="0" r="12">
      <c r="A12" s="58" t="s">
        <v>60</v>
      </c>
      <c r="B12" s="59" t="s">
        <v>61</v>
      </c>
      <c r="C12" s="60" t="n">
        <f aca="false" ca="false" dt2D="false" dtr="false" t="normal">C13+C15+C19+C24+C26</f>
        <v>28817927.56</v>
      </c>
    </row>
    <row ht="16.5" outlineLevel="0" r="13">
      <c r="A13" s="58" t="s">
        <v>62</v>
      </c>
      <c r="B13" s="59" t="s">
        <v>63</v>
      </c>
      <c r="C13" s="60" t="n">
        <f aca="false" ca="false" dt2D="false" dtr="false" t="normal">C14</f>
        <v>21000000</v>
      </c>
    </row>
    <row ht="16.5" outlineLevel="0" r="14">
      <c r="A14" s="61" t="s">
        <v>64</v>
      </c>
      <c r="B14" s="27" t="s">
        <v>65</v>
      </c>
      <c r="C14" s="62" t="n">
        <v>21000000</v>
      </c>
    </row>
    <row ht="32.25" outlineLevel="0" r="15">
      <c r="A15" s="58" t="s">
        <v>66</v>
      </c>
      <c r="B15" s="59" t="s">
        <v>67</v>
      </c>
      <c r="C15" s="60" t="n">
        <f aca="false" ca="false" dt2D="false" dtr="false" t="normal">C16</f>
        <v>2542000</v>
      </c>
    </row>
    <row customHeight="true" ht="46.5" outlineLevel="0" r="16">
      <c r="A16" s="61" t="s">
        <v>68</v>
      </c>
      <c r="B16" s="27" t="s">
        <v>69</v>
      </c>
      <c r="C16" s="62" t="n">
        <v>2542000</v>
      </c>
    </row>
    <row hidden="true" ht="16.5" outlineLevel="0" r="17">
      <c r="A17" s="58" t="s">
        <v>70</v>
      </c>
      <c r="B17" s="59" t="s">
        <v>71</v>
      </c>
      <c r="C17" s="60" t="n"/>
    </row>
    <row hidden="true" ht="16.5" outlineLevel="0" r="18">
      <c r="A18" s="61" t="s">
        <v>72</v>
      </c>
      <c r="B18" s="27" t="s">
        <v>73</v>
      </c>
      <c r="C18" s="62" t="n"/>
    </row>
    <row ht="16.5" outlineLevel="0" r="19">
      <c r="A19" s="58" t="s">
        <v>74</v>
      </c>
      <c r="B19" s="59" t="s">
        <v>75</v>
      </c>
      <c r="C19" s="60" t="n">
        <f aca="false" ca="false" dt2D="false" dtr="false" t="normal">C20+C21</f>
        <v>4910000</v>
      </c>
    </row>
    <row ht="16.5" outlineLevel="0" r="20">
      <c r="A20" s="61" t="s">
        <v>76</v>
      </c>
      <c r="B20" s="27" t="s">
        <v>77</v>
      </c>
      <c r="C20" s="62" t="n">
        <v>560000</v>
      </c>
    </row>
    <row customHeight="true" ht="15" outlineLevel="0" r="21">
      <c r="A21" s="61" t="s">
        <v>78</v>
      </c>
      <c r="B21" s="27" t="s">
        <v>79</v>
      </c>
      <c r="C21" s="62" t="n">
        <v>4350000</v>
      </c>
    </row>
    <row hidden="true" ht="48" outlineLevel="0" r="22">
      <c r="A22" s="58" t="s">
        <v>80</v>
      </c>
      <c r="B22" s="59" t="s">
        <v>81</v>
      </c>
      <c r="C22" s="60" t="n"/>
    </row>
    <row hidden="true" ht="142.5" outlineLevel="0" r="23">
      <c r="A23" s="61" t="s">
        <v>82</v>
      </c>
      <c r="B23" s="27" t="s">
        <v>83</v>
      </c>
      <c r="C23" s="63" t="n"/>
    </row>
    <row ht="48" outlineLevel="0" r="24">
      <c r="A24" s="58" t="s">
        <v>80</v>
      </c>
      <c r="B24" s="59" t="s">
        <v>81</v>
      </c>
      <c r="C24" s="64" t="n">
        <f aca="false" ca="false" dt2D="false" dtr="false" t="normal">C25</f>
        <v>110000</v>
      </c>
    </row>
    <row customHeight="true" ht="109.5" outlineLevel="0" r="25">
      <c r="A25" s="61" t="s">
        <v>82</v>
      </c>
      <c r="B25" s="27" t="s">
        <v>83</v>
      </c>
      <c r="C25" s="63" t="n">
        <v>110000</v>
      </c>
    </row>
    <row ht="79.5" outlineLevel="0" r="26">
      <c r="A26" s="90" t="s">
        <v>178</v>
      </c>
      <c r="B26" s="91" t="s">
        <v>179</v>
      </c>
      <c r="C26" s="106" t="n">
        <f aca="false" ca="false" dt2D="false" dtr="false" t="normal">C28+C27+C29</f>
        <v>255927.56</v>
      </c>
    </row>
    <row ht="126.75" outlineLevel="0" r="27">
      <c r="A27" s="24" t="s">
        <v>174</v>
      </c>
      <c r="B27" s="25" t="s">
        <v>231</v>
      </c>
      <c r="C27" s="76" t="n">
        <f aca="false" ca="false" dt2D="false" dtr="false" t="normal">94501</f>
        <v>94501</v>
      </c>
    </row>
    <row ht="63.75" outlineLevel="0" r="28">
      <c r="A28" s="107" t="s">
        <v>180</v>
      </c>
      <c r="B28" s="108" t="s">
        <v>181</v>
      </c>
      <c r="C28" s="109" t="n">
        <v>92627.56</v>
      </c>
    </row>
    <row ht="79.5" outlineLevel="0" r="29">
      <c r="A29" s="31" t="s">
        <v>182</v>
      </c>
      <c r="B29" s="31" t="s">
        <v>26</v>
      </c>
      <c r="C29" s="110" t="n">
        <f aca="false" ca="false" dt2D="false" dtr="false" t="normal">68799</f>
        <v>68799</v>
      </c>
    </row>
    <row ht="16.5" outlineLevel="0" r="30">
      <c r="A30" s="58" t="s">
        <v>84</v>
      </c>
      <c r="B30" s="59" t="s">
        <v>85</v>
      </c>
      <c r="C30" s="60" t="n">
        <f aca="false" ca="false" dt2D="false" dtr="false" t="normal">C31</f>
        <v>1536548</v>
      </c>
    </row>
    <row ht="32.25" outlineLevel="0" r="31">
      <c r="A31" s="58" t="s">
        <v>86</v>
      </c>
      <c r="B31" s="59" t="s">
        <v>87</v>
      </c>
      <c r="C31" s="60" t="n">
        <f aca="false" ca="false" dt2D="false" dtr="false" t="normal">C32</f>
        <v>1536548</v>
      </c>
    </row>
    <row customHeight="true" ht="31.5" outlineLevel="0" r="32">
      <c r="A32" s="61" t="s">
        <v>88</v>
      </c>
      <c r="B32" s="27" t="s">
        <v>89</v>
      </c>
      <c r="C32" s="62" t="n">
        <f aca="false" ca="false" dt2D="false" dtr="false" t="normal">110000+120000+200000+740000+200000+167114+199434-200000</f>
        <v>1536548</v>
      </c>
    </row>
    <row hidden="true" ht="16.5" outlineLevel="0" r="33">
      <c r="A33" s="61" t="s">
        <v>90</v>
      </c>
      <c r="B33" s="27" t="s">
        <v>91</v>
      </c>
      <c r="C33" s="62" t="n"/>
    </row>
    <row ht="16.5" outlineLevel="0" r="34">
      <c r="A34" s="58" t="n"/>
      <c r="B34" s="59" t="s">
        <v>92</v>
      </c>
      <c r="C34" s="60" t="n">
        <f aca="false" ca="false" dt2D="false" dtr="false" t="normal">C12+C30</f>
        <v>30354475.56</v>
      </c>
    </row>
  </sheetData>
  <mergeCells count="6">
    <mergeCell ref="A9:C9"/>
    <mergeCell ref="B2:C2"/>
    <mergeCell ref="B3:C3"/>
    <mergeCell ref="B4:C4"/>
    <mergeCell ref="A5:C5"/>
    <mergeCell ref="A6:C6"/>
  </mergeCells>
  <pageMargins bottom="0.75" footer="0.300000011920929" header="0.300000011920929" left="0.700000047683716" right="0.700000047683716" top="0.75"/>
</worksheet>
</file>

<file path=xl/worksheets/sheet1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7.8554677977794"/>
    <col customWidth="true" max="2" min="2" outlineLevel="0" width="18.5703123162961"/>
  </cols>
  <sheetData>
    <row outlineLevel="0" r="1">
      <c r="A1" s="3" t="s">
        <v>102</v>
      </c>
      <c r="B1" s="3" t="s"/>
    </row>
    <row outlineLevel="0" r="2">
      <c r="A2" s="3" t="s">
        <v>103</v>
      </c>
      <c r="B2" s="3" t="s"/>
    </row>
    <row outlineLevel="0" r="3">
      <c r="A3" s="3" t="s">
        <v>104</v>
      </c>
      <c r="B3" s="3" t="s"/>
    </row>
    <row outlineLevel="0" r="4">
      <c r="A4" s="3" t="s">
        <v>105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1" t="n"/>
      <c r="B7" s="1" t="s"/>
    </row>
    <row ht="15.75" outlineLevel="0" r="8">
      <c r="A8" s="54" t="n"/>
      <c r="B8" s="0" t="n"/>
    </row>
    <row ht="15.75" outlineLevel="0" r="9">
      <c r="A9" s="35" t="s">
        <v>108</v>
      </c>
      <c r="B9" s="35" t="s"/>
    </row>
    <row ht="15.75" outlineLevel="0" r="10">
      <c r="A10" s="35" t="s">
        <v>109</v>
      </c>
      <c r="B10" s="35" t="s"/>
    </row>
    <row ht="21" outlineLevel="0" r="11">
      <c r="A11" s="73" t="n"/>
      <c r="B11" s="0" t="n"/>
    </row>
    <row ht="16.5" outlineLevel="0" r="12">
      <c r="A12" s="14" t="n"/>
      <c r="B12" s="74" t="s">
        <v>59</v>
      </c>
    </row>
    <row hidden="true" ht="63.75" outlineLevel="0" r="13">
      <c r="A13" s="75" t="s">
        <v>110</v>
      </c>
      <c r="B13" s="76" t="n"/>
    </row>
    <row hidden="true" ht="63.75" outlineLevel="0" r="14">
      <c r="A14" s="75" t="s">
        <v>111</v>
      </c>
      <c r="B14" s="76" t="n"/>
    </row>
    <row customHeight="true" ht="33.75" outlineLevel="0" r="15">
      <c r="A15" s="75" t="s">
        <v>112</v>
      </c>
      <c r="B15" s="77" t="n">
        <v>200000</v>
      </c>
    </row>
    <row hidden="true" ht="79.5" outlineLevel="0" r="16">
      <c r="A16" s="78" t="s">
        <v>113</v>
      </c>
      <c r="B16" s="79" t="n"/>
    </row>
    <row ht="63.75" outlineLevel="0" r="17">
      <c r="A17" s="78" t="s">
        <v>114</v>
      </c>
      <c r="B17" s="79" t="n">
        <v>110000</v>
      </c>
    </row>
    <row ht="48" outlineLevel="0" r="18">
      <c r="A18" s="78" t="s">
        <v>115</v>
      </c>
      <c r="B18" s="79" t="n">
        <v>120000</v>
      </c>
    </row>
    <row customHeight="true" ht="48" outlineLevel="0" r="19">
      <c r="A19" s="78" t="s">
        <v>234</v>
      </c>
      <c r="B19" s="80" t="n">
        <f aca="false" ca="false" dt2D="false" dtr="false" t="normal">740000-200000</f>
        <v>540000</v>
      </c>
    </row>
    <row hidden="true" ht="16.5" outlineLevel="0" r="20">
      <c r="A20" s="78" t="n"/>
      <c r="B20" s="80" t="n"/>
    </row>
    <row ht="16.5" outlineLevel="0" r="21">
      <c r="A21" s="81" t="s">
        <v>116</v>
      </c>
      <c r="B21" s="82" t="n">
        <f aca="false" ca="false" dt2D="false" dtr="false" t="normal">B15+B16+B17+B18+B19</f>
        <v>970000</v>
      </c>
    </row>
  </sheetData>
  <mergeCells count="9">
    <mergeCell ref="A7:B7"/>
    <mergeCell ref="A9:B9"/>
    <mergeCell ref="A10:B10"/>
    <mergeCell ref="A1:B1"/>
    <mergeCell ref="A2:B2"/>
    <mergeCell ref="A3:B3"/>
    <mergeCell ref="A4:B4"/>
    <mergeCell ref="A5:B5"/>
    <mergeCell ref="A6:B6"/>
  </mergeCells>
  <pageMargins bottom="0.75" footer="0.300000011920929" header="0.300000011920929" left="0.700000047683716" right="0.700000047683716" top="0.75"/>
</worksheet>
</file>

<file path=xl/worksheets/sheet1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8.1406237867613"/>
    <col customWidth="true" max="2" min="2" outlineLevel="0" width="47.7109369488883"/>
    <col customWidth="true" max="3" min="3" outlineLevel="0" width="19.710937625553"/>
  </cols>
  <sheetData>
    <row outlineLevel="0" r="1">
      <c r="A1" s="1" t="n"/>
      <c r="B1" s="104" t="n"/>
      <c r="C1" s="1" t="s">
        <v>54</v>
      </c>
    </row>
    <row outlineLevel="0" r="2">
      <c r="A2" s="1" t="n"/>
      <c r="B2" s="1" t="s">
        <v>34</v>
      </c>
      <c r="C2" s="1" t="s"/>
    </row>
    <row outlineLevel="0" r="3">
      <c r="A3" s="1" t="n"/>
      <c r="B3" s="1" t="s">
        <v>2</v>
      </c>
      <c r="C3" s="1" t="s"/>
    </row>
    <row outlineLevel="0" r="4">
      <c r="A4" s="1" t="n"/>
      <c r="B4" s="1" t="s">
        <v>232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outlineLevel="0" r="7">
      <c r="A7" s="0" t="n"/>
      <c r="B7" s="0" t="n"/>
      <c r="C7" s="0" t="n"/>
    </row>
    <row outlineLevel="0" r="8">
      <c r="A8" s="0" t="n"/>
      <c r="B8" s="0" t="n"/>
      <c r="C8" s="0" t="n"/>
    </row>
    <row ht="15.75" outlineLevel="0" r="9">
      <c r="A9" s="105" t="s">
        <v>233</v>
      </c>
      <c r="B9" s="105" t="s"/>
      <c r="C9" s="105" t="s"/>
    </row>
    <row ht="16.5" outlineLevel="0" r="10">
      <c r="A10" s="56" t="s">
        <v>56</v>
      </c>
      <c r="B10" s="0" t="n"/>
      <c r="C10" s="0" t="n"/>
    </row>
    <row ht="32.25" outlineLevel="0" r="11">
      <c r="A11" s="57" t="s">
        <v>57</v>
      </c>
      <c r="B11" s="57" t="s">
        <v>58</v>
      </c>
      <c r="C11" s="57" t="s">
        <v>59</v>
      </c>
    </row>
    <row ht="32.25" outlineLevel="0" r="12">
      <c r="A12" s="58" t="s">
        <v>60</v>
      </c>
      <c r="B12" s="59" t="s">
        <v>61</v>
      </c>
      <c r="C12" s="60" t="n">
        <f aca="false" ca="false" dt2D="false" dtr="false" t="normal">C13+C15+C19+C24+C26</f>
        <v>29377927.56</v>
      </c>
    </row>
    <row ht="16.5" outlineLevel="0" r="13">
      <c r="A13" s="58" t="s">
        <v>62</v>
      </c>
      <c r="B13" s="59" t="s">
        <v>63</v>
      </c>
      <c r="C13" s="60" t="n">
        <f aca="false" ca="false" dt2D="false" dtr="false" t="normal">C14</f>
        <v>21000000</v>
      </c>
    </row>
    <row ht="16.5" outlineLevel="0" r="14">
      <c r="A14" s="61" t="s">
        <v>64</v>
      </c>
      <c r="B14" s="27" t="s">
        <v>65</v>
      </c>
      <c r="C14" s="62" t="n">
        <v>21000000</v>
      </c>
    </row>
    <row ht="32.25" outlineLevel="0" r="15">
      <c r="A15" s="58" t="s">
        <v>66</v>
      </c>
      <c r="B15" s="59" t="s">
        <v>67</v>
      </c>
      <c r="C15" s="60" t="n">
        <f aca="false" ca="false" dt2D="false" dtr="false" t="normal">C16</f>
        <v>2542000</v>
      </c>
    </row>
    <row customHeight="true" ht="30.75" outlineLevel="0" r="16">
      <c r="A16" s="61" t="s">
        <v>68</v>
      </c>
      <c r="B16" s="27" t="s">
        <v>69</v>
      </c>
      <c r="C16" s="62" t="n">
        <v>2542000</v>
      </c>
    </row>
    <row hidden="true" ht="16.5" outlineLevel="0" r="17">
      <c r="A17" s="58" t="s">
        <v>70</v>
      </c>
      <c r="B17" s="59" t="s">
        <v>71</v>
      </c>
      <c r="C17" s="60" t="n"/>
    </row>
    <row hidden="true" ht="16.5" outlineLevel="0" r="18">
      <c r="A18" s="61" t="s">
        <v>72</v>
      </c>
      <c r="B18" s="27" t="s">
        <v>73</v>
      </c>
      <c r="C18" s="62" t="n"/>
    </row>
    <row ht="16.5" outlineLevel="0" r="19">
      <c r="A19" s="58" t="s">
        <v>74</v>
      </c>
      <c r="B19" s="59" t="s">
        <v>75</v>
      </c>
      <c r="C19" s="60" t="n">
        <f aca="false" ca="false" dt2D="false" dtr="false" t="normal">C20+C21</f>
        <v>4910000</v>
      </c>
    </row>
    <row ht="16.5" outlineLevel="0" r="20">
      <c r="A20" s="61" t="s">
        <v>76</v>
      </c>
      <c r="B20" s="27" t="s">
        <v>77</v>
      </c>
      <c r="C20" s="62" t="n">
        <v>560000</v>
      </c>
    </row>
    <row ht="16.5" outlineLevel="0" r="21">
      <c r="A21" s="61" t="s">
        <v>78</v>
      </c>
      <c r="B21" s="27" t="s">
        <v>79</v>
      </c>
      <c r="C21" s="62" t="n">
        <v>4350000</v>
      </c>
    </row>
    <row hidden="true" ht="48" outlineLevel="0" r="22">
      <c r="A22" s="58" t="s">
        <v>80</v>
      </c>
      <c r="B22" s="59" t="s">
        <v>81</v>
      </c>
      <c r="C22" s="60" t="n"/>
    </row>
    <row customHeight="true" hidden="true" ht="128.25" outlineLevel="0" r="23">
      <c r="A23" s="61" t="s">
        <v>82</v>
      </c>
      <c r="B23" s="27" t="s">
        <v>83</v>
      </c>
      <c r="C23" s="63" t="n"/>
    </row>
    <row ht="48" outlineLevel="0" r="24">
      <c r="A24" s="58" t="s">
        <v>80</v>
      </c>
      <c r="B24" s="59" t="s">
        <v>81</v>
      </c>
      <c r="C24" s="64" t="n">
        <f aca="false" ca="false" dt2D="false" dtr="false" t="normal">C25</f>
        <v>670000</v>
      </c>
    </row>
    <row customHeight="true" ht="126" outlineLevel="0" r="25">
      <c r="A25" s="61" t="s">
        <v>82</v>
      </c>
      <c r="B25" s="27" t="s">
        <v>83</v>
      </c>
      <c r="C25" s="63" t="n">
        <f aca="false" ca="false" dt2D="false" dtr="false" t="normal">110000+560000</f>
        <v>670000</v>
      </c>
    </row>
    <row ht="79.5" outlineLevel="0" r="26">
      <c r="A26" s="90" t="s">
        <v>178</v>
      </c>
      <c r="B26" s="91" t="s">
        <v>179</v>
      </c>
      <c r="C26" s="106" t="n">
        <f aca="false" ca="false" dt2D="false" dtr="false" t="normal">C28+C27+C29</f>
        <v>255927.56</v>
      </c>
    </row>
    <row customHeight="true" ht="125.25" outlineLevel="0" r="27">
      <c r="A27" s="24" t="s">
        <v>174</v>
      </c>
      <c r="B27" s="25" t="s">
        <v>231</v>
      </c>
      <c r="C27" s="76" t="n">
        <f aca="false" ca="false" dt2D="false" dtr="false" t="normal">94501</f>
        <v>94501</v>
      </c>
    </row>
    <row ht="63.75" outlineLevel="0" r="28">
      <c r="A28" s="107" t="s">
        <v>180</v>
      </c>
      <c r="B28" s="108" t="s">
        <v>181</v>
      </c>
      <c r="C28" s="109" t="n">
        <v>92627.56</v>
      </c>
    </row>
    <row ht="79.5" outlineLevel="0" r="29">
      <c r="A29" s="31" t="s">
        <v>182</v>
      </c>
      <c r="B29" s="31" t="s">
        <v>26</v>
      </c>
      <c r="C29" s="110" t="n">
        <f aca="false" ca="false" dt2D="false" dtr="false" t="normal">68799</f>
        <v>68799</v>
      </c>
    </row>
    <row ht="16.5" outlineLevel="0" r="30">
      <c r="A30" s="58" t="s">
        <v>84</v>
      </c>
      <c r="B30" s="59" t="s">
        <v>85</v>
      </c>
      <c r="C30" s="60" t="n">
        <f aca="false" ca="false" dt2D="false" dtr="false" t="normal">C31</f>
        <v>3113740.78</v>
      </c>
    </row>
    <row ht="32.25" outlineLevel="0" r="31">
      <c r="A31" s="58" t="s">
        <v>86</v>
      </c>
      <c r="B31" s="59" t="s">
        <v>87</v>
      </c>
      <c r="C31" s="60" t="n">
        <f aca="false" ca="false" dt2D="false" dtr="false" t="normal">C33+C32</f>
        <v>3113740.78</v>
      </c>
    </row>
    <row customFormat="true" customHeight="true" ht="32.25" outlineLevel="0" r="32" s="0">
      <c r="A32" s="61" t="s">
        <v>215</v>
      </c>
      <c r="B32" s="27" t="s">
        <v>235</v>
      </c>
      <c r="C32" s="62" t="n">
        <f aca="false" ca="false" dt2D="false" dtr="false" t="normal">1000000+121000</f>
        <v>1121000</v>
      </c>
    </row>
    <row customHeight="true" ht="33" outlineLevel="0" r="33">
      <c r="A33" s="61" t="s">
        <v>88</v>
      </c>
      <c r="B33" s="27" t="s">
        <v>89</v>
      </c>
      <c r="C33" s="62" t="n">
        <f aca="false" ca="false" dt2D="false" dtr="false" t="normal">110000+120000+200000+740000+200000+167114+199434-200000+500000-56807.22+13000</f>
        <v>1992740.78</v>
      </c>
    </row>
    <row hidden="true" ht="16.5" outlineLevel="0" r="34">
      <c r="A34" s="61" t="s">
        <v>90</v>
      </c>
      <c r="B34" s="27" t="s">
        <v>91</v>
      </c>
      <c r="C34" s="62" t="n"/>
    </row>
    <row ht="16.5" outlineLevel="0" r="35">
      <c r="A35" s="58" t="n"/>
      <c r="B35" s="59" t="s">
        <v>92</v>
      </c>
      <c r="C35" s="60" t="n">
        <f aca="false" ca="false" dt2D="false" dtr="false" t="normal">C12+C30</f>
        <v>32491668.34</v>
      </c>
    </row>
  </sheetData>
  <mergeCells count="6">
    <mergeCell ref="A9:C9"/>
    <mergeCell ref="B2:C2"/>
    <mergeCell ref="B3:C3"/>
    <mergeCell ref="B4:C4"/>
    <mergeCell ref="A5:C5"/>
    <mergeCell ref="A6:C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9.8554667827823"/>
    <col customWidth="true" max="2" min="2" outlineLevel="0" width="19.2851558198157"/>
  </cols>
  <sheetData>
    <row outlineLevel="0" r="1">
      <c r="A1" s="3" t="s">
        <v>102</v>
      </c>
      <c r="B1" s="3" t="s"/>
    </row>
    <row outlineLevel="0" r="2">
      <c r="A2" s="3" t="s">
        <v>103</v>
      </c>
      <c r="B2" s="3" t="s"/>
    </row>
    <row outlineLevel="0" r="3">
      <c r="A3" s="3" t="s">
        <v>104</v>
      </c>
      <c r="B3" s="3" t="s"/>
    </row>
    <row outlineLevel="0" r="4">
      <c r="A4" s="3" t="s">
        <v>105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1" t="n"/>
      <c r="B7" s="1" t="s"/>
    </row>
    <row ht="15.75" outlineLevel="0" r="8">
      <c r="A8" s="54" t="n"/>
      <c r="B8" s="0" t="n"/>
    </row>
    <row ht="15.75" outlineLevel="0" r="9">
      <c r="A9" s="35" t="s">
        <v>108</v>
      </c>
      <c r="B9" s="35" t="s"/>
    </row>
    <row ht="15.75" outlineLevel="0" r="10">
      <c r="A10" s="35" t="s">
        <v>109</v>
      </c>
      <c r="B10" s="35" t="s"/>
    </row>
    <row ht="21" outlineLevel="0" r="11">
      <c r="A11" s="73" t="n"/>
      <c r="B11" s="0" t="n"/>
    </row>
    <row customHeight="true" ht="24.75" outlineLevel="0" r="12">
      <c r="A12" s="14" t="n"/>
      <c r="B12" s="74" t="s">
        <v>59</v>
      </c>
    </row>
    <row hidden="true" ht="63.75" outlineLevel="0" r="13">
      <c r="A13" s="75" t="s">
        <v>110</v>
      </c>
      <c r="B13" s="76" t="n"/>
    </row>
    <row hidden="true" ht="63.75" outlineLevel="0" r="14">
      <c r="A14" s="75" t="s">
        <v>111</v>
      </c>
      <c r="B14" s="76" t="n"/>
    </row>
    <row customHeight="true" ht="30" outlineLevel="0" r="15">
      <c r="A15" s="75" t="s">
        <v>112</v>
      </c>
      <c r="B15" s="77" t="n">
        <f aca="false" ca="false" dt2D="false" dtr="false" t="normal">200000-56807.22</f>
        <v>143192.78</v>
      </c>
    </row>
    <row hidden="true" ht="79.5" outlineLevel="0" r="16">
      <c r="A16" s="78" t="s">
        <v>113</v>
      </c>
      <c r="B16" s="79" t="n"/>
    </row>
    <row ht="63.75" outlineLevel="0" r="17">
      <c r="A17" s="78" t="s">
        <v>114</v>
      </c>
      <c r="B17" s="79" t="n">
        <v>110000</v>
      </c>
    </row>
    <row ht="48" outlineLevel="0" r="18">
      <c r="A18" s="78" t="s">
        <v>115</v>
      </c>
      <c r="B18" s="79" t="n">
        <f aca="false" ca="false" dt2D="false" dtr="false" t="normal">120000</f>
        <v>120000</v>
      </c>
    </row>
    <row customHeight="true" ht="59.25" outlineLevel="0" r="19">
      <c r="A19" s="78" t="s">
        <v>234</v>
      </c>
      <c r="B19" s="80" t="n">
        <f aca="false" ca="false" dt2D="false" dtr="false" t="normal">740000-200000</f>
        <v>540000</v>
      </c>
    </row>
    <row customHeight="true" hidden="true" ht="13.5" outlineLevel="0" r="20">
      <c r="A20" s="78" t="n"/>
      <c r="B20" s="80" t="n"/>
    </row>
    <row ht="16.5" outlineLevel="0" r="21">
      <c r="A21" s="81" t="s">
        <v>116</v>
      </c>
      <c r="B21" s="82" t="n">
        <f aca="false" ca="false" dt2D="false" dtr="false" t="normal">B15+B16+B17+B18+B19</f>
        <v>913192.78</v>
      </c>
    </row>
  </sheetData>
  <mergeCells count="9">
    <mergeCell ref="A7:B7"/>
    <mergeCell ref="A9:B9"/>
    <mergeCell ref="A10:B10"/>
    <mergeCell ref="A1:B1"/>
    <mergeCell ref="A2:B2"/>
    <mergeCell ref="A3:B3"/>
    <mergeCell ref="A4:B4"/>
    <mergeCell ref="A5:B5"/>
    <mergeCell ref="A6:B6"/>
  </mergeCells>
  <pageMargins bottom="0.75" footer="0.300000011920929" header="0.300000011920929" left="0.700000047683716" right="0.700000047683716" top="0.75"/>
</worksheet>
</file>

<file path=xl/worksheets/sheet1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I20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0" width="4.71093745638684"/>
    <col customWidth="true" max="2" min="2" outlineLevel="0" style="0" width="39.4257809599064"/>
    <col customWidth="true" hidden="true" max="3" min="3" outlineLevel="0" style="0" width="0.140625002643222"/>
    <col customWidth="true" max="4" min="4" outlineLevel="0" style="0" width="7.71093762555303"/>
    <col customWidth="true" hidden="true" max="5" min="5" outlineLevel="0" style="0" width="0.710937540969935"/>
    <col customWidth="true" max="6" min="6" outlineLevel="0" style="0" width="14.2851556506495"/>
    <col customWidth="true" max="7" min="7" outlineLevel="0" style="0" width="7.42578095990643"/>
    <col customWidth="true" hidden="true" max="8" min="8" outlineLevel="0" style="0" width="8.42578112907261"/>
    <col customWidth="true" max="9" min="9" outlineLevel="0" style="0" width="16.2851559889819"/>
  </cols>
  <sheetData>
    <row outlineLevel="0" r="1">
      <c r="A1" s="1" t="s">
        <v>236</v>
      </c>
      <c r="B1" s="1" t="s"/>
      <c r="C1" s="1" t="s"/>
      <c r="D1" s="1" t="s"/>
      <c r="E1" s="1" t="s"/>
      <c r="F1" s="1" t="s"/>
      <c r="G1" s="1" t="s"/>
      <c r="H1" s="1" t="s"/>
      <c r="I1" s="1" t="s"/>
    </row>
    <row outlineLevel="0" r="2">
      <c r="A2" s="1" t="s">
        <v>237</v>
      </c>
      <c r="B2" s="1" t="s"/>
      <c r="C2" s="1" t="s"/>
      <c r="D2" s="1" t="s"/>
      <c r="E2" s="1" t="s"/>
      <c r="F2" s="1" t="s"/>
      <c r="G2" s="1" t="s"/>
      <c r="H2" s="1" t="s"/>
      <c r="I2" s="1" t="s"/>
    </row>
    <row outlineLevel="0" r="3">
      <c r="A3" s="1" t="s">
        <v>2</v>
      </c>
      <c r="B3" s="1" t="s"/>
      <c r="C3" s="1" t="s"/>
      <c r="D3" s="1" t="s"/>
      <c r="E3" s="1" t="s"/>
      <c r="F3" s="1" t="s"/>
      <c r="G3" s="1" t="s"/>
      <c r="H3" s="1" t="s"/>
      <c r="I3" s="1" t="s"/>
    </row>
    <row outlineLevel="0" r="4">
      <c r="A4" s="1" t="s">
        <v>238</v>
      </c>
      <c r="B4" s="1" t="s"/>
      <c r="C4" s="1" t="s"/>
      <c r="D4" s="1" t="s"/>
      <c r="E4" s="1" t="s"/>
      <c r="F4" s="1" t="s"/>
      <c r="G4" s="1" t="s"/>
      <c r="H4" s="1" t="s"/>
      <c r="I4" s="1" t="s"/>
    </row>
    <row outlineLevel="0" r="5">
      <c r="A5" s="1" t="s">
        <v>4</v>
      </c>
      <c r="B5" s="1" t="s"/>
      <c r="C5" s="1" t="s"/>
      <c r="D5" s="1" t="s"/>
      <c r="E5" s="1" t="s"/>
      <c r="F5" s="1" t="s"/>
      <c r="G5" s="1" t="s"/>
      <c r="H5" s="1" t="s"/>
      <c r="I5" s="1" t="s"/>
    </row>
    <row outlineLevel="0" r="6">
      <c r="A6" s="1" t="s">
        <v>5</v>
      </c>
      <c r="B6" s="1" t="s"/>
      <c r="C6" s="1" t="s"/>
      <c r="D6" s="1" t="s"/>
      <c r="E6" s="1" t="s"/>
      <c r="F6" s="1" t="s"/>
      <c r="G6" s="1" t="s"/>
      <c r="H6" s="1" t="s"/>
      <c r="I6" s="1" t="s"/>
    </row>
    <row outlineLevel="0" r="7">
      <c r="A7" s="1" t="n"/>
      <c r="B7" s="1" t="s"/>
      <c r="C7" s="1" t="s"/>
      <c r="D7" s="1" t="s"/>
      <c r="E7" s="1" t="s"/>
      <c r="F7" s="1" t="s"/>
      <c r="G7" s="1" t="s"/>
      <c r="H7" s="1" t="s"/>
      <c r="I7" s="1" t="s"/>
    </row>
    <row outlineLevel="0" r="8">
      <c r="A8" s="1" t="n"/>
      <c r="B8" s="1" t="s"/>
      <c r="C8" s="1" t="s"/>
      <c r="D8" s="1" t="s"/>
      <c r="E8" s="1" t="s"/>
      <c r="F8" s="1" t="s"/>
      <c r="G8" s="1" t="s"/>
      <c r="H8" s="1" t="s"/>
      <c r="I8" s="1" t="s"/>
    </row>
    <row outlineLevel="0" r="9">
      <c r="A9" s="3" t="n"/>
      <c r="B9" s="3" t="s"/>
      <c r="C9" s="3" t="s"/>
      <c r="D9" s="3" t="s"/>
      <c r="E9" s="3" t="s"/>
      <c r="F9" s="3" t="s"/>
      <c r="G9" s="3" t="s"/>
      <c r="H9" s="3" t="s"/>
      <c r="I9" s="3" t="s"/>
    </row>
    <row ht="15.75" outlineLevel="0" r="10">
      <c r="A10" s="35" t="s">
        <v>239</v>
      </c>
      <c r="B10" s="35" t="s"/>
      <c r="C10" s="35" t="s"/>
      <c r="D10" s="35" t="s"/>
      <c r="E10" s="35" t="s"/>
      <c r="F10" s="35" t="s"/>
      <c r="G10" s="35" t="s"/>
      <c r="H10" s="35" t="s"/>
      <c r="I10" s="35" t="s"/>
    </row>
    <row ht="15.75" outlineLevel="0" r="11">
      <c r="A11" s="35" t="s">
        <v>240</v>
      </c>
      <c r="B11" s="35" t="s"/>
      <c r="C11" s="35" t="s"/>
      <c r="D11" s="35" t="s"/>
      <c r="E11" s="35" t="s"/>
      <c r="F11" s="35" t="s"/>
      <c r="G11" s="35" t="s"/>
      <c r="H11" s="35" t="s"/>
      <c r="I11" s="35" t="s"/>
    </row>
    <row ht="18.75" outlineLevel="0" r="12">
      <c r="A12" s="111" t="n"/>
    </row>
    <row ht="15.75" outlineLevel="0" r="13">
      <c r="A13" s="112" t="s">
        <v>241</v>
      </c>
      <c r="B13" s="112" t="s">
        <v>39</v>
      </c>
      <c r="C13" s="113" t="s"/>
      <c r="D13" s="112" t="s">
        <v>242</v>
      </c>
      <c r="E13" s="114" t="s"/>
      <c r="F13" s="114" t="s"/>
      <c r="G13" s="114" t="s"/>
      <c r="H13" s="115" t="s"/>
      <c r="I13" s="112" t="s">
        <v>59</v>
      </c>
    </row>
    <row customHeight="true" ht="96" outlineLevel="0" r="14">
      <c r="A14" s="116" t="s"/>
      <c r="B14" s="117" t="s"/>
      <c r="C14" s="118" t="s"/>
      <c r="D14" s="112" t="s">
        <v>243</v>
      </c>
      <c r="E14" s="115" t="s"/>
      <c r="F14" s="112" t="s">
        <v>244</v>
      </c>
      <c r="G14" s="112" t="s">
        <v>245</v>
      </c>
      <c r="H14" s="115" t="s"/>
      <c r="I14" s="116" t="s"/>
    </row>
    <row customHeight="true" ht="34.5" outlineLevel="0" r="15">
      <c r="A15" s="119" t="n">
        <v>800</v>
      </c>
      <c r="B15" s="120" t="s">
        <v>42</v>
      </c>
      <c r="C15" s="121" t="s"/>
      <c r="D15" s="121" t="s"/>
      <c r="E15" s="121" t="s"/>
      <c r="F15" s="121" t="s"/>
      <c r="G15" s="121" t="s"/>
      <c r="H15" s="121" t="s"/>
      <c r="I15" s="122" t="s"/>
    </row>
    <row customHeight="true" ht="78.75" outlineLevel="0" r="16">
      <c r="A16" s="123" t="s"/>
      <c r="B16" s="120" t="s">
        <v>246</v>
      </c>
      <c r="C16" s="124" t="n"/>
      <c r="D16" s="125" t="s"/>
      <c r="E16" s="124" t="s">
        <v>247</v>
      </c>
      <c r="F16" s="125" t="s"/>
      <c r="G16" s="126" t="n"/>
      <c r="H16" s="127" t="n">
        <f aca="false" ca="false" dt2D="false" dtr="false" t="normal">H17</f>
        <v>37103870.69</v>
      </c>
      <c r="I16" s="128" t="s"/>
    </row>
    <row customHeight="true" ht="65.25" outlineLevel="0" r="17">
      <c r="A17" s="123" t="s"/>
      <c r="B17" s="129" t="s">
        <v>248</v>
      </c>
      <c r="C17" s="126" t="n"/>
      <c r="D17" s="130" t="s"/>
      <c r="E17" s="126" t="s">
        <v>249</v>
      </c>
      <c r="F17" s="130" t="s"/>
      <c r="G17" s="126" t="n"/>
      <c r="H17" s="127" t="n">
        <f aca="false" ca="false" dt2D="false" dtr="false" t="normal">H18+H42+H54+I71+H80+I98+H102+H125+H141+H146+I172</f>
        <v>37103870.69</v>
      </c>
      <c r="I17" s="128" t="s"/>
    </row>
    <row customHeight="true" ht="67.5" outlineLevel="0" r="18">
      <c r="A18" s="123" t="s"/>
      <c r="B18" s="129" t="s">
        <v>250</v>
      </c>
      <c r="C18" s="126" t="n"/>
      <c r="D18" s="130" t="s"/>
      <c r="E18" s="126" t="s">
        <v>251</v>
      </c>
      <c r="F18" s="130" t="s"/>
      <c r="G18" s="126" t="n"/>
      <c r="H18" s="127" t="n">
        <f aca="false" ca="false" dt2D="false" dtr="false" t="normal">H19</f>
        <v>6248216.14</v>
      </c>
      <c r="I18" s="128" t="s"/>
    </row>
    <row customHeight="true" ht="21.75" outlineLevel="0" r="19">
      <c r="A19" s="123" t="s"/>
      <c r="B19" s="131" t="s">
        <v>252</v>
      </c>
      <c r="C19" s="132" t="s">
        <v>253</v>
      </c>
      <c r="D19" s="133" t="s"/>
      <c r="E19" s="134" t="s">
        <v>251</v>
      </c>
      <c r="F19" s="135" t="s"/>
      <c r="G19" s="132" t="s">
        <v>254</v>
      </c>
      <c r="H19" s="136" t="n">
        <f aca="false" ca="false" dt2D="false" dtr="false" t="normal">H20</f>
        <v>6248216.14</v>
      </c>
      <c r="I19" s="137" t="s"/>
    </row>
    <row customHeight="true" ht="96" outlineLevel="0" r="20">
      <c r="A20" s="123" t="s"/>
      <c r="B20" s="131" t="s">
        <v>255</v>
      </c>
      <c r="C20" s="132" t="s">
        <v>256</v>
      </c>
      <c r="D20" s="133" t="s"/>
      <c r="E20" s="132" t="s">
        <v>251</v>
      </c>
      <c r="F20" s="133" t="s"/>
      <c r="G20" s="132" t="s">
        <v>254</v>
      </c>
      <c r="H20" s="136" t="n">
        <f aca="false" ca="false" dt2D="false" dtr="false" t="normal">H21+I23+H25+H26</f>
        <v>6248216.14</v>
      </c>
      <c r="I20" s="137" t="s"/>
    </row>
    <row customHeight="true" ht="67.5" outlineLevel="0" r="21">
      <c r="A21" s="123" t="s"/>
      <c r="B21" s="53" t="s">
        <v>257</v>
      </c>
      <c r="C21" s="126" t="s">
        <v>256</v>
      </c>
      <c r="D21" s="130" t="s"/>
      <c r="E21" s="126" t="s">
        <v>258</v>
      </c>
      <c r="F21" s="130" t="s"/>
      <c r="G21" s="126" t="s">
        <v>254</v>
      </c>
      <c r="H21" s="138" t="n">
        <f aca="false" ca="false" dt2D="false" dtr="false" t="normal">I22</f>
        <v>2932195.97</v>
      </c>
      <c r="I21" s="139" t="s"/>
    </row>
    <row customHeight="true" ht="123.75" outlineLevel="0" r="22">
      <c r="A22" s="123" t="s"/>
      <c r="B22" s="140" t="s">
        <v>259</v>
      </c>
      <c r="C22" s="141" t="s">
        <v>256</v>
      </c>
      <c r="D22" s="141" t="n"/>
      <c r="E22" s="141" t="s">
        <v>258</v>
      </c>
      <c r="F22" s="141" t="s">
        <v>258</v>
      </c>
      <c r="G22" s="141" t="n">
        <v>100</v>
      </c>
      <c r="H22" s="142" t="n"/>
      <c r="I22" s="142" t="n">
        <v>2932195.97</v>
      </c>
    </row>
    <row customFormat="true" customHeight="true" ht="123.75" outlineLevel="0" r="23" s="0">
      <c r="A23" s="123" t="s"/>
      <c r="B23" s="53" t="s">
        <v>260</v>
      </c>
      <c r="C23" s="141" t="n"/>
      <c r="D23" s="143" t="s">
        <v>256</v>
      </c>
      <c r="E23" s="141" t="n"/>
      <c r="F23" s="141" t="s">
        <v>261</v>
      </c>
      <c r="G23" s="141" t="s">
        <v>254</v>
      </c>
      <c r="H23" s="142" t="n"/>
      <c r="I23" s="142" t="n">
        <f aca="false" ca="false" dt2D="false" dtr="false" t="normal">I24</f>
        <v>1945554.01</v>
      </c>
    </row>
    <row customFormat="true" customHeight="true" ht="123.75" outlineLevel="0" r="24" s="0">
      <c r="A24" s="123" t="s"/>
      <c r="B24" s="140" t="s">
        <v>259</v>
      </c>
      <c r="C24" s="141" t="n"/>
      <c r="D24" s="143" t="s">
        <v>256</v>
      </c>
      <c r="E24" s="141" t="n"/>
      <c r="F24" s="141" t="s">
        <v>261</v>
      </c>
      <c r="G24" s="141" t="s">
        <v>262</v>
      </c>
      <c r="H24" s="142" t="n"/>
      <c r="I24" s="142" t="n">
        <v>1945554.01</v>
      </c>
    </row>
    <row customHeight="true" ht="50.25" outlineLevel="0" r="25">
      <c r="A25" s="123" t="s"/>
      <c r="B25" s="53" t="s">
        <v>263</v>
      </c>
      <c r="C25" s="126" t="s">
        <v>256</v>
      </c>
      <c r="D25" s="130" t="s"/>
      <c r="E25" s="126" t="s">
        <v>258</v>
      </c>
      <c r="F25" s="130" t="s"/>
      <c r="G25" s="126" t="n">
        <v>200</v>
      </c>
      <c r="H25" s="138" t="n">
        <f aca="false" ca="false" dt2D="false" dtr="false" t="normal">983400+123625.99</f>
        <v>1107025.99</v>
      </c>
      <c r="I25" s="139" t="s"/>
    </row>
    <row customHeight="true" ht="28.5" outlineLevel="0" r="26">
      <c r="A26" s="123" t="s"/>
      <c r="B26" s="53" t="s">
        <v>264</v>
      </c>
      <c r="C26" s="126" t="s">
        <v>256</v>
      </c>
      <c r="D26" s="130" t="s"/>
      <c r="E26" s="126" t="s">
        <v>258</v>
      </c>
      <c r="F26" s="130" t="s"/>
      <c r="G26" s="126" t="n">
        <v>800</v>
      </c>
      <c r="H26" s="144" t="n">
        <v>263440.17</v>
      </c>
      <c r="I26" s="145" t="s"/>
    </row>
    <row customFormat="true" customHeight="true" hidden="true" ht="39.75" outlineLevel="0" r="27" s="0">
      <c r="A27" s="123" t="s"/>
      <c r="B27" s="53" t="s">
        <v>265</v>
      </c>
      <c r="C27" s="126" t="n"/>
      <c r="D27" s="126" t="s">
        <v>266</v>
      </c>
      <c r="E27" s="126" t="n"/>
      <c r="F27" s="126" t="s">
        <v>267</v>
      </c>
      <c r="G27" s="126" t="s">
        <v>254</v>
      </c>
      <c r="H27" s="144" t="n"/>
      <c r="I27" s="144" t="n"/>
    </row>
    <row customFormat="true" customHeight="true" hidden="true" ht="33" outlineLevel="0" r="28" s="0">
      <c r="A28" s="123" t="s"/>
      <c r="B28" s="53" t="s">
        <v>268</v>
      </c>
      <c r="C28" s="126" t="n"/>
      <c r="D28" s="126" t="s">
        <v>266</v>
      </c>
      <c r="E28" s="126" t="n"/>
      <c r="F28" s="126" t="s">
        <v>267</v>
      </c>
      <c r="G28" s="126" t="s">
        <v>269</v>
      </c>
      <c r="H28" s="144" t="n"/>
      <c r="I28" s="144" t="n"/>
    </row>
    <row customHeight="true" ht="27" outlineLevel="0" r="29">
      <c r="A29" s="123" t="s"/>
      <c r="B29" s="129" t="s">
        <v>270</v>
      </c>
      <c r="C29" s="134" t="s">
        <v>253</v>
      </c>
      <c r="D29" s="135" t="s"/>
      <c r="E29" s="134" t="n">
        <v>9090000000</v>
      </c>
      <c r="F29" s="135" t="s"/>
      <c r="G29" s="134" t="s">
        <v>254</v>
      </c>
      <c r="H29" s="146" t="n">
        <f aca="false" ca="false" dt2D="false" dtr="false" t="normal">H33</f>
        <v>1000000</v>
      </c>
      <c r="I29" s="147" t="s"/>
    </row>
    <row customHeight="true" hidden="true" ht="24" outlineLevel="0" r="30">
      <c r="A30" s="123" t="s"/>
      <c r="B30" s="131" t="s">
        <v>271</v>
      </c>
      <c r="C30" s="132" t="s">
        <v>272</v>
      </c>
      <c r="D30" s="133" t="s"/>
      <c r="E30" s="132" t="n">
        <v>9090000000</v>
      </c>
      <c r="F30" s="133" t="s"/>
      <c r="G30" s="132" t="s">
        <v>254</v>
      </c>
      <c r="H30" s="148" t="n">
        <f aca="false" ca="false" dt2D="false" dtr="false" t="normal">H31</f>
        <v>0</v>
      </c>
      <c r="I30" s="149" t="s"/>
    </row>
    <row customHeight="true" hidden="true" ht="33.75" outlineLevel="0" r="31">
      <c r="A31" s="123" t="s"/>
      <c r="B31" s="53" t="s">
        <v>273</v>
      </c>
      <c r="C31" s="126" t="s">
        <v>272</v>
      </c>
      <c r="D31" s="130" t="s"/>
      <c r="E31" s="126" t="s">
        <v>274</v>
      </c>
      <c r="F31" s="130" t="s"/>
      <c r="G31" s="126" t="s">
        <v>254</v>
      </c>
      <c r="H31" s="144" t="n">
        <f aca="false" ca="false" dt2D="false" dtr="false" t="normal">I32</f>
        <v>0</v>
      </c>
      <c r="I31" s="145" t="s"/>
    </row>
    <row customHeight="true" hidden="true" ht="30.75" outlineLevel="0" r="32">
      <c r="A32" s="123" t="s"/>
      <c r="B32" s="53" t="s">
        <v>275</v>
      </c>
      <c r="C32" s="150" t="s">
        <v>272</v>
      </c>
      <c r="D32" s="151" t="n"/>
      <c r="E32" s="126" t="n">
        <v>9099030090</v>
      </c>
      <c r="F32" s="152" t="n">
        <v>9099030090</v>
      </c>
      <c r="G32" s="126" t="n">
        <v>100</v>
      </c>
      <c r="H32" s="153" t="n"/>
      <c r="I32" s="154" t="n"/>
    </row>
    <row customHeight="true" ht="24.75" outlineLevel="0" r="33">
      <c r="A33" s="123" t="s"/>
      <c r="B33" s="131" t="s">
        <v>276</v>
      </c>
      <c r="C33" s="132" t="s">
        <v>277</v>
      </c>
      <c r="D33" s="133" t="s"/>
      <c r="E33" s="132" t="n">
        <v>9090000000</v>
      </c>
      <c r="F33" s="133" t="s"/>
      <c r="G33" s="132" t="s">
        <v>254</v>
      </c>
      <c r="H33" s="148" t="n">
        <f aca="false" ca="false" dt2D="false" dtr="false" t="normal">H34</f>
        <v>1000000</v>
      </c>
      <c r="I33" s="149" t="s"/>
    </row>
    <row customHeight="true" ht="49.5" outlineLevel="0" r="34">
      <c r="A34" s="123" t="s"/>
      <c r="B34" s="53" t="s">
        <v>278</v>
      </c>
      <c r="C34" s="126" t="s">
        <v>277</v>
      </c>
      <c r="D34" s="130" t="s"/>
      <c r="E34" s="126" t="n">
        <v>9090020001</v>
      </c>
      <c r="F34" s="130" t="s"/>
      <c r="G34" s="126" t="s">
        <v>254</v>
      </c>
      <c r="H34" s="144" t="n">
        <f aca="false" ca="false" dt2D="false" dtr="false" t="normal">H35</f>
        <v>1000000</v>
      </c>
      <c r="I34" s="145" t="s"/>
    </row>
    <row customHeight="true" ht="24.75" outlineLevel="0" r="35">
      <c r="A35" s="123" t="s"/>
      <c r="B35" s="53" t="s">
        <v>264</v>
      </c>
      <c r="C35" s="126" t="s">
        <v>277</v>
      </c>
      <c r="D35" s="130" t="s"/>
      <c r="E35" s="126" t="n">
        <v>9090020001</v>
      </c>
      <c r="F35" s="130" t="s"/>
      <c r="G35" s="126" t="n">
        <v>800</v>
      </c>
      <c r="H35" s="144" t="n">
        <f aca="false" ca="false" dt2D="false" dtr="false" t="normal">1000000</f>
        <v>1000000</v>
      </c>
      <c r="I35" s="145" t="s"/>
    </row>
    <row customHeight="true" hidden="true" ht="43.5" outlineLevel="0" r="36">
      <c r="A36" s="123" t="s"/>
      <c r="B36" s="131" t="s">
        <v>279</v>
      </c>
      <c r="C36" s="132" t="s">
        <v>280</v>
      </c>
      <c r="D36" s="133" t="s"/>
      <c r="E36" s="132" t="n">
        <v>9090000000</v>
      </c>
      <c r="F36" s="133" t="s"/>
      <c r="G36" s="132" t="s">
        <v>254</v>
      </c>
      <c r="H36" s="148" t="n">
        <f aca="false" ca="false" dt2D="false" dtr="false" t="normal">H37</f>
        <v>0</v>
      </c>
      <c r="I36" s="149" t="s"/>
    </row>
    <row customHeight="true" hidden="true" ht="25.5" outlineLevel="0" r="37">
      <c r="A37" s="123" t="s"/>
      <c r="B37" s="53" t="s">
        <v>281</v>
      </c>
      <c r="C37" s="126" t="s">
        <v>280</v>
      </c>
      <c r="D37" s="130" t="s"/>
      <c r="E37" s="126" t="n">
        <v>9090020004</v>
      </c>
      <c r="F37" s="130" t="s"/>
      <c r="G37" s="126" t="s">
        <v>254</v>
      </c>
      <c r="H37" s="144" t="n">
        <f aca="false" ca="false" dt2D="false" dtr="false" t="normal">H38</f>
        <v>0</v>
      </c>
      <c r="I37" s="145" t="s"/>
    </row>
    <row customHeight="true" hidden="true" ht="31.5" outlineLevel="0" r="38">
      <c r="A38" s="123" t="s"/>
      <c r="B38" s="53" t="s">
        <v>264</v>
      </c>
      <c r="C38" s="126" t="s">
        <v>280</v>
      </c>
      <c r="D38" s="130" t="s"/>
      <c r="E38" s="126" t="n">
        <v>9090020004</v>
      </c>
      <c r="F38" s="130" t="s"/>
      <c r="G38" s="126" t="n">
        <v>800</v>
      </c>
      <c r="H38" s="144" t="n"/>
      <c r="I38" s="145" t="s"/>
    </row>
    <row customHeight="true" hidden="true" ht="23.25" outlineLevel="0" r="39">
      <c r="A39" s="123" t="s"/>
      <c r="B39" s="131" t="s">
        <v>279</v>
      </c>
      <c r="C39" s="132" t="s">
        <v>280</v>
      </c>
      <c r="D39" s="133" t="s"/>
      <c r="E39" s="132" t="s">
        <v>251</v>
      </c>
      <c r="F39" s="133" t="s"/>
      <c r="G39" s="132" t="s">
        <v>254</v>
      </c>
      <c r="H39" s="148" t="n"/>
      <c r="I39" s="149" t="s"/>
    </row>
    <row customHeight="true" hidden="true" ht="22.5" outlineLevel="0" r="40">
      <c r="A40" s="123" t="s"/>
      <c r="B40" s="53" t="s">
        <v>282</v>
      </c>
      <c r="C40" s="126" t="s">
        <v>280</v>
      </c>
      <c r="D40" s="130" t="s"/>
      <c r="E40" s="126" t="s">
        <v>283</v>
      </c>
      <c r="F40" s="130" t="s"/>
      <c r="G40" s="126" t="s">
        <v>254</v>
      </c>
      <c r="H40" s="144" t="n">
        <f aca="false" ca="false" dt2D="false" dtr="false" t="normal">I41</f>
        <v>0</v>
      </c>
      <c r="I40" s="145" t="s"/>
    </row>
    <row customHeight="true" hidden="true" ht="39.75" outlineLevel="0" r="41">
      <c r="A41" s="123" t="s"/>
      <c r="B41" s="53" t="s">
        <v>284</v>
      </c>
      <c r="C41" s="141" t="s">
        <v>280</v>
      </c>
      <c r="D41" s="141" t="n"/>
      <c r="E41" s="141" t="s">
        <v>283</v>
      </c>
      <c r="F41" s="141" t="s">
        <v>283</v>
      </c>
      <c r="G41" s="141" t="n">
        <v>100</v>
      </c>
      <c r="H41" s="142" t="n"/>
      <c r="I41" s="142" t="n"/>
    </row>
    <row customHeight="true" ht="84" outlineLevel="0" r="42">
      <c r="A42" s="123" t="s"/>
      <c r="B42" s="129" t="s">
        <v>285</v>
      </c>
      <c r="C42" s="134" t="n"/>
      <c r="D42" s="135" t="s"/>
      <c r="E42" s="134" t="s">
        <v>286</v>
      </c>
      <c r="F42" s="135" t="s"/>
      <c r="G42" s="134" t="n"/>
      <c r="H42" s="146" t="n">
        <f aca="false" ca="false" dt2D="false" dtr="false" t="normal">H43</f>
        <v>1100000</v>
      </c>
      <c r="I42" s="147" t="s"/>
    </row>
    <row customHeight="true" ht="37.5" outlineLevel="0" r="43">
      <c r="A43" s="123" t="s"/>
      <c r="B43" s="131" t="s">
        <v>279</v>
      </c>
      <c r="C43" s="132" t="s">
        <v>280</v>
      </c>
      <c r="D43" s="133" t="s"/>
      <c r="E43" s="132" t="s">
        <v>286</v>
      </c>
      <c r="F43" s="133" t="s"/>
      <c r="G43" s="132" t="s">
        <v>254</v>
      </c>
      <c r="H43" s="148" t="n">
        <f aca="false" ca="false" dt2D="false" dtr="false" t="normal">H44+I46+I48</f>
        <v>1100000</v>
      </c>
      <c r="I43" s="149" t="s"/>
    </row>
    <row customHeight="true" ht="66.75" outlineLevel="0" r="44">
      <c r="A44" s="123" t="s"/>
      <c r="B44" s="53" t="s">
        <v>287</v>
      </c>
      <c r="C44" s="126" t="s">
        <v>280</v>
      </c>
      <c r="D44" s="130" t="s"/>
      <c r="E44" s="126" t="s">
        <v>288</v>
      </c>
      <c r="F44" s="130" t="s"/>
      <c r="G44" s="126" t="s">
        <v>254</v>
      </c>
      <c r="H44" s="144" t="n">
        <f aca="false" ca="false" dt2D="false" dtr="false" t="normal">H45</f>
        <v>500000</v>
      </c>
      <c r="I44" s="145" t="s"/>
    </row>
    <row customHeight="true" ht="50.25" outlineLevel="0" r="45">
      <c r="A45" s="123" t="s"/>
      <c r="B45" s="53" t="s">
        <v>289</v>
      </c>
      <c r="C45" s="126" t="s">
        <v>280</v>
      </c>
      <c r="D45" s="130" t="s"/>
      <c r="E45" s="126" t="s">
        <v>288</v>
      </c>
      <c r="F45" s="130" t="s"/>
      <c r="G45" s="126" t="n">
        <v>200</v>
      </c>
      <c r="H45" s="144" t="n">
        <v>500000</v>
      </c>
      <c r="I45" s="145" t="s"/>
    </row>
    <row customFormat="true" customHeight="true" ht="81.75" outlineLevel="0" r="46" s="0">
      <c r="A46" s="123" t="s"/>
      <c r="B46" s="53" t="s">
        <v>290</v>
      </c>
      <c r="C46" s="126" t="n"/>
      <c r="D46" s="126" t="s">
        <v>280</v>
      </c>
      <c r="E46" s="126" t="n"/>
      <c r="F46" s="126" t="s">
        <v>291</v>
      </c>
      <c r="G46" s="126" t="s">
        <v>254</v>
      </c>
      <c r="H46" s="144" t="n"/>
      <c r="I46" s="144" t="n">
        <f aca="false" ca="false" dt2D="false" dtr="false" t="normal">I47</f>
        <v>540000</v>
      </c>
    </row>
    <row customFormat="true" customHeight="true" ht="50.25" outlineLevel="0" r="47" s="0">
      <c r="A47" s="123" t="s"/>
      <c r="B47" s="53" t="s">
        <v>289</v>
      </c>
      <c r="C47" s="126" t="n"/>
      <c r="D47" s="126" t="s">
        <v>280</v>
      </c>
      <c r="E47" s="126" t="n"/>
      <c r="F47" s="126" t="s">
        <v>291</v>
      </c>
      <c r="G47" s="126" t="s">
        <v>292</v>
      </c>
      <c r="H47" s="144" t="n"/>
      <c r="I47" s="144" t="n">
        <f aca="false" ca="false" dt2D="false" dtr="false" t="normal">740000-200000</f>
        <v>540000</v>
      </c>
    </row>
    <row customFormat="true" customHeight="true" ht="78" outlineLevel="0" r="48" s="0">
      <c r="A48" s="123" t="s"/>
      <c r="B48" s="53" t="s">
        <v>293</v>
      </c>
      <c r="C48" s="126" t="n"/>
      <c r="D48" s="126" t="s">
        <v>280</v>
      </c>
      <c r="E48" s="126" t="n"/>
      <c r="F48" s="155" t="s">
        <v>294</v>
      </c>
      <c r="G48" s="126" t="s">
        <v>254</v>
      </c>
      <c r="H48" s="144" t="n"/>
      <c r="I48" s="144" t="n">
        <f aca="false" ca="false" dt2D="false" dtr="false" t="normal">I49</f>
        <v>60000</v>
      </c>
    </row>
    <row customFormat="true" customHeight="true" ht="50.25" outlineLevel="0" r="49" s="0">
      <c r="A49" s="123" t="s"/>
      <c r="B49" s="156" t="s">
        <v>289</v>
      </c>
      <c r="C49" s="157" t="n"/>
      <c r="D49" s="157" t="s">
        <v>280</v>
      </c>
      <c r="E49" s="157" t="n"/>
      <c r="F49" s="158" t="s">
        <v>294</v>
      </c>
      <c r="G49" s="157" t="s">
        <v>292</v>
      </c>
      <c r="H49" s="159" t="n"/>
      <c r="I49" s="159" t="n">
        <f aca="false" ca="false" dt2D="false" dtr="false" t="normal">82222.22-22222.22</f>
        <v>60000</v>
      </c>
    </row>
    <row customFormat="true" customHeight="true" ht="25.5" outlineLevel="0" r="50" s="0">
      <c r="A50" s="123" t="s"/>
      <c r="B50" s="160" t="s">
        <v>295</v>
      </c>
      <c r="C50" s="161" t="s">
        <v>253</v>
      </c>
      <c r="D50" s="162" t="s"/>
      <c r="E50" s="161" t="n">
        <v>9090000000</v>
      </c>
      <c r="F50" s="162" t="s"/>
      <c r="G50" s="134" t="s">
        <v>254</v>
      </c>
      <c r="H50" s="146" t="n"/>
      <c r="I50" s="146" t="n">
        <f aca="false" ca="false" dt2D="false" dtr="false" t="normal">I51</f>
        <v>7000</v>
      </c>
    </row>
    <row customFormat="true" customHeight="true" ht="35.25" outlineLevel="0" r="51" s="0">
      <c r="A51" s="123" t="s"/>
      <c r="B51" s="163" t="s">
        <v>296</v>
      </c>
      <c r="C51" s="164" t="n"/>
      <c r="D51" s="165" t="s">
        <v>280</v>
      </c>
      <c r="E51" s="166" t="n"/>
      <c r="F51" s="167" t="n">
        <v>9090000000</v>
      </c>
      <c r="G51" s="167" t="s">
        <v>254</v>
      </c>
      <c r="H51" s="168" t="n"/>
      <c r="I51" s="169" t="n">
        <f aca="false" ca="false" dt2D="false" dtr="false" t="normal">I52</f>
        <v>7000</v>
      </c>
    </row>
    <row customFormat="true" customHeight="true" ht="30.75" outlineLevel="0" r="52" s="0">
      <c r="A52" s="123" t="s"/>
      <c r="B52" s="170" t="s">
        <v>297</v>
      </c>
      <c r="C52" s="171" t="n"/>
      <c r="D52" s="126" t="s">
        <v>280</v>
      </c>
      <c r="E52" s="172" t="n"/>
      <c r="F52" s="124" t="n">
        <v>9090020004</v>
      </c>
      <c r="G52" s="124" t="s">
        <v>254</v>
      </c>
      <c r="H52" s="173" t="n"/>
      <c r="I52" s="144" t="n">
        <f aca="false" ca="false" dt2D="false" dtr="false" t="normal">I53</f>
        <v>7000</v>
      </c>
    </row>
    <row customFormat="true" customHeight="true" ht="24" outlineLevel="0" r="53" s="0">
      <c r="A53" s="123" t="s"/>
      <c r="B53" s="170" t="s">
        <v>298</v>
      </c>
      <c r="C53" s="171" t="n"/>
      <c r="D53" s="126" t="s">
        <v>280</v>
      </c>
      <c r="E53" s="172" t="n"/>
      <c r="F53" s="124" t="n">
        <v>9090020004</v>
      </c>
      <c r="G53" s="124" t="s">
        <v>299</v>
      </c>
      <c r="H53" s="173" t="n"/>
      <c r="I53" s="144" t="n">
        <v>7000</v>
      </c>
    </row>
    <row customHeight="true" ht="53.25" outlineLevel="0" r="54">
      <c r="A54" s="123" t="s"/>
      <c r="B54" s="174" t="s">
        <v>300</v>
      </c>
      <c r="C54" s="134" t="n"/>
      <c r="D54" s="135" t="s"/>
      <c r="E54" s="134" t="s">
        <v>301</v>
      </c>
      <c r="F54" s="135" t="s"/>
      <c r="G54" s="175" t="n"/>
      <c r="H54" s="146" t="n">
        <f aca="false" ca="false" dt2D="false" dtr="false" t="normal">H61+I55</f>
        <v>513051.31</v>
      </c>
      <c r="I54" s="147" t="s"/>
    </row>
    <row customFormat="true" customHeight="true" ht="18" outlineLevel="0" r="55" s="0">
      <c r="A55" s="123" t="s"/>
      <c r="B55" s="131" t="s">
        <v>252</v>
      </c>
      <c r="C55" s="132" t="s">
        <v>253</v>
      </c>
      <c r="D55" s="133" t="s"/>
      <c r="E55" s="134" t="n"/>
      <c r="F55" s="176" t="s">
        <v>301</v>
      </c>
      <c r="G55" s="177" t="s">
        <v>254</v>
      </c>
      <c r="H55" s="146" t="n"/>
      <c r="I55" s="146" t="n">
        <f aca="false" ca="false" dt2D="false" dtr="false" t="normal">I56</f>
        <v>13131.31</v>
      </c>
    </row>
    <row customFormat="true" customHeight="true" ht="33.75" outlineLevel="0" r="56" s="0">
      <c r="A56" s="123" t="s"/>
      <c r="B56" s="131" t="s">
        <v>279</v>
      </c>
      <c r="C56" s="132" t="s">
        <v>280</v>
      </c>
      <c r="D56" s="133" t="s"/>
      <c r="E56" s="134" t="n"/>
      <c r="F56" s="176" t="s">
        <v>301</v>
      </c>
      <c r="G56" s="177" t="s">
        <v>254</v>
      </c>
      <c r="H56" s="146" t="n"/>
      <c r="I56" s="146" t="n">
        <f aca="false" ca="false" dt2D="false" dtr="false" t="normal">I57+I59</f>
        <v>13131.31</v>
      </c>
    </row>
    <row customFormat="true" customHeight="true" ht="53.25" outlineLevel="0" r="57" s="0">
      <c r="A57" s="123" t="s"/>
      <c r="B57" s="178" t="s">
        <v>302</v>
      </c>
      <c r="C57" s="134" t="n"/>
      <c r="D57" s="126" t="s">
        <v>280</v>
      </c>
      <c r="E57" s="126" t="n"/>
      <c r="F57" s="179" t="s">
        <v>303</v>
      </c>
      <c r="G57" s="179" t="s">
        <v>254</v>
      </c>
      <c r="H57" s="144" t="n"/>
      <c r="I57" s="144" t="n">
        <f aca="false" ca="false" dt2D="false" dtr="false" t="normal">I58</f>
        <v>13000</v>
      </c>
    </row>
    <row customFormat="true" customHeight="true" ht="53.25" outlineLevel="0" r="58" s="0">
      <c r="A58" s="123" t="s"/>
      <c r="B58" s="180" t="s">
        <v>304</v>
      </c>
      <c r="C58" s="134" t="n"/>
      <c r="D58" s="126" t="s">
        <v>280</v>
      </c>
      <c r="E58" s="126" t="n"/>
      <c r="F58" s="179" t="s">
        <v>303</v>
      </c>
      <c r="G58" s="179" t="s">
        <v>292</v>
      </c>
      <c r="H58" s="144" t="n"/>
      <c r="I58" s="144" t="n">
        <f aca="false" ca="false" dt2D="false" dtr="false" t="normal">13000</f>
        <v>13000</v>
      </c>
    </row>
    <row customFormat="true" customHeight="true" ht="53.25" outlineLevel="0" r="59" s="0">
      <c r="A59" s="123" t="s"/>
      <c r="B59" s="178" t="s">
        <v>305</v>
      </c>
      <c r="C59" s="134" t="n"/>
      <c r="D59" s="126" t="s">
        <v>280</v>
      </c>
      <c r="E59" s="126" t="n"/>
      <c r="F59" s="179" t="s">
        <v>306</v>
      </c>
      <c r="G59" s="179" t="s">
        <v>254</v>
      </c>
      <c r="H59" s="144" t="n"/>
      <c r="I59" s="144" t="n">
        <f aca="false" ca="false" dt2D="false" dtr="false" t="normal">I60</f>
        <v>131.31</v>
      </c>
    </row>
    <row customFormat="true" customHeight="true" ht="53.25" outlineLevel="0" r="60" s="0">
      <c r="A60" s="123" t="s"/>
      <c r="B60" s="180" t="s">
        <v>304</v>
      </c>
      <c r="C60" s="134" t="n"/>
      <c r="D60" s="126" t="s">
        <v>280</v>
      </c>
      <c r="E60" s="126" t="n"/>
      <c r="F60" s="179" t="s">
        <v>306</v>
      </c>
      <c r="G60" s="179" t="s">
        <v>292</v>
      </c>
      <c r="H60" s="144" t="n"/>
      <c r="I60" s="144" t="n">
        <f aca="false" ca="false" dt2D="false" dtr="false" t="normal">131.31</f>
        <v>131.31</v>
      </c>
    </row>
    <row customHeight="true" ht="51" outlineLevel="0" r="61">
      <c r="A61" s="123" t="s"/>
      <c r="B61" s="131" t="s">
        <v>307</v>
      </c>
      <c r="C61" s="132" t="s">
        <v>308</v>
      </c>
      <c r="D61" s="133" t="s"/>
      <c r="E61" s="132" t="s">
        <v>301</v>
      </c>
      <c r="F61" s="133" t="s"/>
      <c r="G61" s="132" t="s">
        <v>254</v>
      </c>
      <c r="H61" s="148" t="n">
        <f aca="false" ca="false" dt2D="false" dtr="false" t="normal">I62+H65</f>
        <v>499920</v>
      </c>
      <c r="I61" s="149" t="s"/>
    </row>
    <row customHeight="true" ht="54.75" outlineLevel="0" r="62">
      <c r="A62" s="123" t="s"/>
      <c r="B62" s="131" t="s">
        <v>309</v>
      </c>
      <c r="C62" s="132" t="s">
        <v>310</v>
      </c>
      <c r="D62" s="133" t="s"/>
      <c r="E62" s="132" t="s">
        <v>301</v>
      </c>
      <c r="F62" s="133" t="s"/>
      <c r="G62" s="132" t="s">
        <v>254</v>
      </c>
      <c r="H62" s="148" t="n"/>
      <c r="I62" s="148" t="n">
        <f aca="false" ca="false" dt2D="false" dtr="false" t="normal">I63</f>
        <v>110000</v>
      </c>
    </row>
    <row customFormat="true" customHeight="true" ht="36" outlineLevel="0" r="63" s="0">
      <c r="A63" s="123" t="s"/>
      <c r="B63" s="53" t="s">
        <v>311</v>
      </c>
      <c r="C63" s="126" t="s">
        <v>310</v>
      </c>
      <c r="D63" s="130" t="s"/>
      <c r="E63" s="126" t="s">
        <v>312</v>
      </c>
      <c r="F63" s="130" t="s"/>
      <c r="G63" s="126" t="s">
        <v>254</v>
      </c>
      <c r="H63" s="144" t="n"/>
      <c r="I63" s="144" t="n">
        <f aca="false" ca="false" dt2D="false" dtr="false" t="normal">I64</f>
        <v>110000</v>
      </c>
    </row>
    <row customFormat="true" customHeight="true" ht="51" outlineLevel="0" r="64" s="0">
      <c r="A64" s="123" t="s"/>
      <c r="B64" s="180" t="s">
        <v>304</v>
      </c>
      <c r="C64" s="181" t="s">
        <v>310</v>
      </c>
      <c r="D64" s="182" t="s"/>
      <c r="E64" s="126" t="s">
        <v>312</v>
      </c>
      <c r="F64" s="130" t="s"/>
      <c r="G64" s="126" t="s">
        <v>292</v>
      </c>
      <c r="H64" s="144" t="n"/>
      <c r="I64" s="144" t="n">
        <v>110000</v>
      </c>
    </row>
    <row ht="47.25" outlineLevel="0" r="65">
      <c r="A65" s="123" t="s"/>
      <c r="B65" s="131" t="s">
        <v>313</v>
      </c>
      <c r="C65" s="132" t="s">
        <v>314</v>
      </c>
      <c r="D65" s="133" t="s"/>
      <c r="E65" s="132" t="s">
        <v>301</v>
      </c>
      <c r="F65" s="133" t="s"/>
      <c r="G65" s="132" t="s">
        <v>254</v>
      </c>
      <c r="H65" s="148" t="n">
        <f aca="false" ca="false" dt2D="false" dtr="false" t="normal">H66+H68</f>
        <v>389920</v>
      </c>
      <c r="I65" s="149" t="s"/>
    </row>
    <row ht="47.25" outlineLevel="0" r="66">
      <c r="A66" s="123" t="s"/>
      <c r="B66" s="53" t="s">
        <v>315</v>
      </c>
      <c r="C66" s="126" t="s">
        <v>314</v>
      </c>
      <c r="D66" s="130" t="s"/>
      <c r="E66" s="126" t="s">
        <v>316</v>
      </c>
      <c r="F66" s="130" t="s"/>
      <c r="G66" s="126" t="s">
        <v>254</v>
      </c>
      <c r="H66" s="144" t="n">
        <f aca="false" ca="false" dt2D="false" dtr="false" t="normal">H67</f>
        <v>181460</v>
      </c>
      <c r="I66" s="145" t="s"/>
    </row>
    <row customHeight="true" ht="49.5" outlineLevel="0" r="67">
      <c r="A67" s="123" t="s"/>
      <c r="B67" s="53" t="s">
        <v>263</v>
      </c>
      <c r="C67" s="126" t="s">
        <v>314</v>
      </c>
      <c r="D67" s="130" t="s"/>
      <c r="E67" s="126" t="s">
        <v>316</v>
      </c>
      <c r="F67" s="130" t="s"/>
      <c r="G67" s="126" t="n">
        <v>200</v>
      </c>
      <c r="H67" s="144" t="n">
        <v>181460</v>
      </c>
      <c r="I67" s="145" t="s"/>
    </row>
    <row customHeight="true" ht="51" outlineLevel="0" r="68">
      <c r="A68" s="123" t="s"/>
      <c r="B68" s="183" t="s">
        <v>317</v>
      </c>
      <c r="C68" s="126" t="s">
        <v>314</v>
      </c>
      <c r="D68" s="130" t="s"/>
      <c r="E68" s="126" t="s">
        <v>318</v>
      </c>
      <c r="F68" s="130" t="s"/>
      <c r="G68" s="126" t="s">
        <v>254</v>
      </c>
      <c r="H68" s="144" t="n">
        <f aca="false" ca="false" dt2D="false" dtr="false" t="normal">I69+I70</f>
        <v>208460</v>
      </c>
      <c r="I68" s="145" t="s"/>
    </row>
    <row customHeight="true" ht="66" outlineLevel="0" r="69">
      <c r="A69" s="123" t="s"/>
      <c r="B69" s="53" t="s">
        <v>284</v>
      </c>
      <c r="C69" s="150" t="s">
        <v>314</v>
      </c>
      <c r="D69" s="126" t="s">
        <v>314</v>
      </c>
      <c r="E69" s="126" t="s">
        <v>318</v>
      </c>
      <c r="F69" s="126" t="s">
        <v>318</v>
      </c>
      <c r="G69" s="126" t="n">
        <v>100</v>
      </c>
      <c r="H69" s="153" t="n"/>
      <c r="I69" s="153" t="n">
        <v>100000</v>
      </c>
    </row>
    <row customHeight="true" ht="47.25" outlineLevel="0" r="70">
      <c r="A70" s="123" t="s"/>
      <c r="B70" s="53" t="s">
        <v>289</v>
      </c>
      <c r="C70" s="126" t="n"/>
      <c r="D70" s="126" t="s">
        <v>314</v>
      </c>
      <c r="E70" s="126" t="n"/>
      <c r="F70" s="126" t="s">
        <v>318</v>
      </c>
      <c r="G70" s="126" t="s">
        <v>292</v>
      </c>
      <c r="H70" s="144" t="n"/>
      <c r="I70" s="144" t="n">
        <v>108460</v>
      </c>
    </row>
    <row customHeight="true" ht="65.25" outlineLevel="0" r="71">
      <c r="A71" s="123" t="s"/>
      <c r="B71" s="129" t="s">
        <v>319</v>
      </c>
      <c r="C71" s="134" t="n"/>
      <c r="D71" s="134" t="n"/>
      <c r="E71" s="134" t="n"/>
      <c r="F71" s="134" t="s">
        <v>320</v>
      </c>
      <c r="G71" s="134" t="n"/>
      <c r="H71" s="146" t="n"/>
      <c r="I71" s="146" t="n">
        <f aca="false" ca="false" dt2D="false" dtr="false" t="normal">I72</f>
        <v>178990.98</v>
      </c>
    </row>
    <row customHeight="true" ht="20.25" outlineLevel="0" r="72">
      <c r="A72" s="123" t="s"/>
      <c r="B72" s="131" t="s">
        <v>321</v>
      </c>
      <c r="C72" s="132" t="n"/>
      <c r="D72" s="132" t="s">
        <v>322</v>
      </c>
      <c r="E72" s="132" t="n"/>
      <c r="F72" s="132" t="s">
        <v>320</v>
      </c>
      <c r="G72" s="132" t="s">
        <v>254</v>
      </c>
      <c r="H72" s="148" t="n"/>
      <c r="I72" s="148" t="n">
        <f aca="false" ca="false" dt2D="false" dtr="false" t="normal">I73</f>
        <v>178990.98</v>
      </c>
    </row>
    <row customHeight="true" ht="30.75" outlineLevel="0" r="73">
      <c r="A73" s="123" t="s"/>
      <c r="B73" s="131" t="s">
        <v>323</v>
      </c>
      <c r="C73" s="132" t="n"/>
      <c r="D73" s="132" t="s">
        <v>324</v>
      </c>
      <c r="E73" s="132" t="n"/>
      <c r="F73" s="132" t="s">
        <v>320</v>
      </c>
      <c r="G73" s="132" t="s">
        <v>254</v>
      </c>
      <c r="H73" s="148" t="n"/>
      <c r="I73" s="148" t="n">
        <f aca="false" ca="false" dt2D="false" dtr="false" t="normal">I74+I76+I78</f>
        <v>178990.98</v>
      </c>
    </row>
    <row customHeight="true" ht="51.75" outlineLevel="0" r="74">
      <c r="A74" s="123" t="s"/>
      <c r="B74" s="53" t="s">
        <v>325</v>
      </c>
      <c r="C74" s="126" t="n"/>
      <c r="D74" s="126" t="s">
        <v>324</v>
      </c>
      <c r="E74" s="126" t="n"/>
      <c r="F74" s="126" t="s">
        <v>326</v>
      </c>
      <c r="G74" s="126" t="s">
        <v>254</v>
      </c>
      <c r="H74" s="144" t="n"/>
      <c r="I74" s="144" t="n">
        <f aca="false" ca="false" dt2D="false" dtr="false" t="normal">I75</f>
        <v>143192.78</v>
      </c>
    </row>
    <row customHeight="true" ht="54" outlineLevel="0" r="75">
      <c r="A75" s="123" t="s"/>
      <c r="B75" s="53" t="s">
        <v>327</v>
      </c>
      <c r="C75" s="126" t="n"/>
      <c r="D75" s="126" t="s">
        <v>324</v>
      </c>
      <c r="E75" s="126" t="n"/>
      <c r="F75" s="126" t="s">
        <v>326</v>
      </c>
      <c r="G75" s="126" t="s">
        <v>292</v>
      </c>
      <c r="H75" s="144" t="n"/>
      <c r="I75" s="144" t="n">
        <f aca="false" ca="false" dt2D="false" dtr="false" t="normal">200000-56807.22</f>
        <v>143192.78</v>
      </c>
    </row>
    <row customHeight="true" ht="54" outlineLevel="0" r="76">
      <c r="A76" s="123" t="s"/>
      <c r="B76" s="53" t="s">
        <v>328</v>
      </c>
      <c r="C76" s="126" t="n"/>
      <c r="D76" s="126" t="s">
        <v>324</v>
      </c>
      <c r="E76" s="126" t="n"/>
      <c r="F76" s="126" t="s">
        <v>329</v>
      </c>
      <c r="G76" s="126" t="s">
        <v>254</v>
      </c>
      <c r="H76" s="144" t="n"/>
      <c r="I76" s="144" t="n">
        <f aca="false" ca="false" dt2D="false" dtr="false" t="normal">I77</f>
        <v>0</v>
      </c>
    </row>
    <row customHeight="true" ht="54" outlineLevel="0" r="77">
      <c r="A77" s="123" t="s"/>
      <c r="B77" s="53" t="s">
        <v>330</v>
      </c>
      <c r="C77" s="126" t="n"/>
      <c r="D77" s="126" t="s">
        <v>324</v>
      </c>
      <c r="E77" s="126" t="n"/>
      <c r="F77" s="126" t="s">
        <v>329</v>
      </c>
      <c r="G77" s="126" t="s">
        <v>292</v>
      </c>
      <c r="H77" s="144" t="n"/>
      <c r="I77" s="144" t="n">
        <v>0</v>
      </c>
    </row>
    <row customHeight="true" ht="51.75" outlineLevel="0" r="78">
      <c r="A78" s="123" t="s"/>
      <c r="B78" s="53" t="s">
        <v>331</v>
      </c>
      <c r="C78" s="126" t="n"/>
      <c r="D78" s="126" t="s">
        <v>324</v>
      </c>
      <c r="E78" s="126" t="n"/>
      <c r="F78" s="126" t="s">
        <v>332</v>
      </c>
      <c r="G78" s="126" t="s">
        <v>254</v>
      </c>
      <c r="H78" s="144" t="n"/>
      <c r="I78" s="144" t="n">
        <f aca="false" ca="false" dt2D="false" dtr="false" t="normal">I79</f>
        <v>35798.2</v>
      </c>
    </row>
    <row customHeight="true" ht="52.5" outlineLevel="0" r="79">
      <c r="A79" s="123" t="s"/>
      <c r="B79" s="53" t="s">
        <v>327</v>
      </c>
      <c r="C79" s="126" t="n"/>
      <c r="D79" s="126" t="s">
        <v>324</v>
      </c>
      <c r="E79" s="126" t="n"/>
      <c r="F79" s="126" t="s">
        <v>332</v>
      </c>
      <c r="G79" s="126" t="s">
        <v>292</v>
      </c>
      <c r="H79" s="144" t="n"/>
      <c r="I79" s="144" t="n">
        <f aca="false" ca="false" dt2D="false" dtr="false" t="normal">50000-14201.8</f>
        <v>35798.2</v>
      </c>
    </row>
    <row customHeight="true" ht="66" outlineLevel="0" r="80">
      <c r="A80" s="123" t="s"/>
      <c r="B80" s="129" t="s">
        <v>333</v>
      </c>
      <c r="C80" s="134" t="n"/>
      <c r="D80" s="135" t="s"/>
      <c r="E80" s="134" t="s">
        <v>334</v>
      </c>
      <c r="F80" s="135" t="s"/>
      <c r="G80" s="184" t="n"/>
      <c r="H80" s="146" t="n">
        <f aca="false" ca="false" dt2D="false" dtr="false" t="normal">H81</f>
        <v>12164249.05</v>
      </c>
      <c r="I80" s="147" t="s"/>
    </row>
    <row customHeight="true" ht="18" outlineLevel="0" r="81">
      <c r="A81" s="123" t="s"/>
      <c r="B81" s="131" t="s">
        <v>335</v>
      </c>
      <c r="C81" s="132" t="s">
        <v>322</v>
      </c>
      <c r="D81" s="133" t="s"/>
      <c r="E81" s="132" t="s">
        <v>334</v>
      </c>
      <c r="F81" s="133" t="s"/>
      <c r="G81" s="132" t="s">
        <v>254</v>
      </c>
      <c r="H81" s="148" t="n">
        <f aca="false" ca="false" dt2D="false" dtr="false" t="normal">H85</f>
        <v>12164249.05</v>
      </c>
      <c r="I81" s="149" t="s"/>
    </row>
    <row customHeight="true" hidden="true" ht="21.75" outlineLevel="0" r="82">
      <c r="A82" s="123" t="s"/>
      <c r="B82" s="131" t="s">
        <v>336</v>
      </c>
      <c r="C82" s="132" t="s">
        <v>337</v>
      </c>
      <c r="D82" s="133" t="s"/>
      <c r="E82" s="132" t="s">
        <v>334</v>
      </c>
      <c r="F82" s="133" t="s"/>
      <c r="G82" s="132" t="s">
        <v>254</v>
      </c>
      <c r="H82" s="148" t="n"/>
      <c r="I82" s="149" t="s"/>
    </row>
    <row customHeight="true" hidden="true" ht="48" outlineLevel="0" r="83">
      <c r="A83" s="123" t="s"/>
      <c r="B83" s="53" t="s">
        <v>338</v>
      </c>
      <c r="C83" s="126" t="s">
        <v>337</v>
      </c>
      <c r="D83" s="130" t="s"/>
      <c r="E83" s="126" t="s">
        <v>339</v>
      </c>
      <c r="F83" s="130" t="s"/>
      <c r="G83" s="126" t="s">
        <v>254</v>
      </c>
      <c r="H83" s="144" t="n">
        <f aca="false" ca="false" dt2D="false" dtr="false" t="normal">H84</f>
        <v>0</v>
      </c>
      <c r="I83" s="145" t="s"/>
    </row>
    <row customHeight="true" hidden="true" ht="21.75" outlineLevel="0" r="84">
      <c r="A84" s="123" t="s"/>
      <c r="B84" s="48" t="s">
        <v>340</v>
      </c>
      <c r="C84" s="126" t="s">
        <v>337</v>
      </c>
      <c r="D84" s="130" t="s"/>
      <c r="E84" s="126" t="s">
        <v>339</v>
      </c>
      <c r="F84" s="130" t="s"/>
      <c r="G84" s="126" t="n">
        <v>800</v>
      </c>
      <c r="H84" s="144" t="n"/>
      <c r="I84" s="145" t="s"/>
    </row>
    <row customHeight="true" ht="39" outlineLevel="0" r="85">
      <c r="A85" s="123" t="s"/>
      <c r="B85" s="131" t="s">
        <v>341</v>
      </c>
      <c r="C85" s="132" t="s">
        <v>342</v>
      </c>
      <c r="D85" s="133" t="s"/>
      <c r="E85" s="132" t="s">
        <v>334</v>
      </c>
      <c r="F85" s="133" t="s"/>
      <c r="G85" s="132" t="s">
        <v>254</v>
      </c>
      <c r="H85" s="136" t="n">
        <f aca="false" ca="false" dt2D="false" dtr="false" t="normal">H86+I88+H90+I92+I94+I96</f>
        <v>12164249.05</v>
      </c>
      <c r="I85" s="137" t="s"/>
    </row>
    <row customHeight="true" ht="79.5" outlineLevel="0" r="86">
      <c r="A86" s="123" t="s"/>
      <c r="B86" s="53" t="s">
        <v>343</v>
      </c>
      <c r="C86" s="126" t="s">
        <v>342</v>
      </c>
      <c r="D86" s="130" t="s"/>
      <c r="E86" s="126" t="s">
        <v>344</v>
      </c>
      <c r="F86" s="130" t="s"/>
      <c r="G86" s="126" t="s">
        <v>254</v>
      </c>
      <c r="H86" s="138" t="n">
        <f aca="false" ca="false" dt2D="false" dtr="false" t="normal">H87</f>
        <v>6045986.85</v>
      </c>
      <c r="I86" s="139" t="s"/>
    </row>
    <row customHeight="true" ht="49.5" outlineLevel="0" r="87">
      <c r="A87" s="123" t="s"/>
      <c r="B87" s="53" t="s">
        <v>263</v>
      </c>
      <c r="C87" s="126" t="s">
        <v>342</v>
      </c>
      <c r="D87" s="130" t="s"/>
      <c r="E87" s="126" t="s">
        <v>344</v>
      </c>
      <c r="F87" s="130" t="s"/>
      <c r="G87" s="126" t="n">
        <v>200</v>
      </c>
      <c r="H87" s="138" t="n">
        <f aca="false" ca="false" dt2D="false" dtr="false" t="normal">3731468.36+1329000+991834.28-6315.79</f>
        <v>6045986.85</v>
      </c>
      <c r="I87" s="139" t="s"/>
    </row>
    <row customFormat="true" customHeight="true" ht="49.5" outlineLevel="0" r="88" s="0">
      <c r="A88" s="123" t="s"/>
      <c r="B88" s="53" t="s">
        <v>345</v>
      </c>
      <c r="C88" s="126" t="n"/>
      <c r="D88" s="126" t="s">
        <v>342</v>
      </c>
      <c r="E88" s="126" t="n"/>
      <c r="F88" s="126" t="s">
        <v>346</v>
      </c>
      <c r="G88" s="126" t="s">
        <v>254</v>
      </c>
      <c r="H88" s="138" t="n"/>
      <c r="I88" s="138" t="n">
        <f aca="false" ca="false" dt2D="false" dtr="false" t="normal">I89</f>
        <v>2156050</v>
      </c>
    </row>
    <row customFormat="true" customHeight="true" ht="49.5" outlineLevel="0" r="89" s="0">
      <c r="A89" s="123" t="s"/>
      <c r="B89" s="53" t="s">
        <v>289</v>
      </c>
      <c r="C89" s="126" t="n"/>
      <c r="D89" s="126" t="s">
        <v>342</v>
      </c>
      <c r="E89" s="126" t="n"/>
      <c r="F89" s="126" t="s">
        <v>346</v>
      </c>
      <c r="G89" s="126" t="s">
        <v>292</v>
      </c>
      <c r="H89" s="138" t="n"/>
      <c r="I89" s="138" t="n">
        <v>2156050</v>
      </c>
    </row>
    <row customHeight="true" ht="112.5" outlineLevel="0" r="90">
      <c r="A90" s="123" t="s"/>
      <c r="B90" s="53" t="s">
        <v>347</v>
      </c>
      <c r="C90" s="126" t="s">
        <v>342</v>
      </c>
      <c r="D90" s="130" t="s"/>
      <c r="E90" s="126" t="s">
        <v>348</v>
      </c>
      <c r="F90" s="130" t="s"/>
      <c r="G90" s="126" t="s">
        <v>254</v>
      </c>
      <c r="H90" s="144" t="n">
        <f aca="false" ca="false" dt2D="false" dtr="false" t="normal">H91</f>
        <v>3806921.63</v>
      </c>
      <c r="I90" s="145" t="s"/>
    </row>
    <row customHeight="true" ht="49.5" outlineLevel="0" r="91">
      <c r="A91" s="123" t="s"/>
      <c r="B91" s="53" t="s">
        <v>263</v>
      </c>
      <c r="C91" s="126" t="s">
        <v>342</v>
      </c>
      <c r="D91" s="130" t="s"/>
      <c r="E91" s="126" t="s">
        <v>348</v>
      </c>
      <c r="F91" s="130" t="s"/>
      <c r="G91" s="126" t="n">
        <v>200</v>
      </c>
      <c r="H91" s="138" t="n">
        <f aca="false" ca="false" dt2D="false" dtr="false" t="normal">3440000-31803.49+166506.3-49585.58+281804.4</f>
        <v>3806921.63</v>
      </c>
      <c r="I91" s="139" t="s"/>
    </row>
    <row customHeight="true" hidden="true" ht="51.75" outlineLevel="0" r="92">
      <c r="A92" s="123" t="s"/>
      <c r="B92" s="53" t="s">
        <v>349</v>
      </c>
      <c r="C92" s="126" t="s">
        <v>342</v>
      </c>
      <c r="D92" s="130" t="s"/>
      <c r="E92" s="126" t="s">
        <v>350</v>
      </c>
      <c r="F92" s="130" t="s"/>
      <c r="G92" s="126" t="s">
        <v>254</v>
      </c>
      <c r="H92" s="138" t="n"/>
      <c r="I92" s="138" t="n">
        <f aca="false" ca="false" dt2D="false" dtr="false" t="normal">I93</f>
        <v>0</v>
      </c>
    </row>
    <row customHeight="true" hidden="true" ht="46.5" outlineLevel="0" r="93">
      <c r="A93" s="123" t="s"/>
      <c r="B93" s="53" t="s">
        <v>289</v>
      </c>
      <c r="C93" s="126" t="s">
        <v>342</v>
      </c>
      <c r="D93" s="130" t="s"/>
      <c r="E93" s="126" t="s">
        <v>350</v>
      </c>
      <c r="F93" s="130" t="s"/>
      <c r="G93" s="126" t="s">
        <v>292</v>
      </c>
      <c r="H93" s="138" t="n"/>
      <c r="I93" s="138" t="n"/>
    </row>
    <row customHeight="true" hidden="true" ht="49.5" outlineLevel="0" r="94">
      <c r="A94" s="123" t="s"/>
      <c r="B94" s="53" t="s">
        <v>351</v>
      </c>
      <c r="C94" s="126" t="s">
        <v>342</v>
      </c>
      <c r="D94" s="130" t="s"/>
      <c r="E94" s="126" t="s">
        <v>352</v>
      </c>
      <c r="F94" s="130" t="s"/>
      <c r="G94" s="126" t="s">
        <v>254</v>
      </c>
      <c r="H94" s="138" t="n"/>
      <c r="I94" s="138" t="n">
        <f aca="false" ca="false" dt2D="false" dtr="false" t="normal">I95</f>
        <v>0</v>
      </c>
    </row>
    <row customHeight="true" hidden="true" ht="49.5" outlineLevel="0" r="95">
      <c r="A95" s="123" t="s"/>
      <c r="B95" s="53" t="s">
        <v>353</v>
      </c>
      <c r="C95" s="126" t="s">
        <v>342</v>
      </c>
      <c r="D95" s="130" t="s"/>
      <c r="E95" s="126" t="s">
        <v>352</v>
      </c>
      <c r="F95" s="130" t="s"/>
      <c r="G95" s="126" t="s">
        <v>292</v>
      </c>
      <c r="H95" s="138" t="n"/>
      <c r="I95" s="138" t="n"/>
    </row>
    <row customHeight="true" ht="164.25" outlineLevel="0" r="96">
      <c r="A96" s="123" t="s"/>
      <c r="B96" s="53" t="s">
        <v>354</v>
      </c>
      <c r="C96" s="126" t="n"/>
      <c r="D96" s="126" t="s">
        <v>342</v>
      </c>
      <c r="E96" s="126" t="n"/>
      <c r="F96" s="126" t="s">
        <v>355</v>
      </c>
      <c r="G96" s="126" t="s">
        <v>254</v>
      </c>
      <c r="H96" s="138" t="n"/>
      <c r="I96" s="138" t="n">
        <f aca="false" ca="false" dt2D="false" dtr="false" t="normal">I97</f>
        <v>155290.57</v>
      </c>
    </row>
    <row customHeight="true" ht="19.5" outlineLevel="0" r="97">
      <c r="A97" s="123" t="s"/>
      <c r="B97" s="53" t="s">
        <v>356</v>
      </c>
      <c r="C97" s="126" t="n"/>
      <c r="D97" s="126" t="s">
        <v>342</v>
      </c>
      <c r="E97" s="126" t="n"/>
      <c r="F97" s="126" t="s">
        <v>355</v>
      </c>
      <c r="G97" s="126" t="s">
        <v>269</v>
      </c>
      <c r="H97" s="138" t="n"/>
      <c r="I97" s="138" t="n">
        <f aca="false" ca="false" dt2D="false" dtr="false" t="normal">78715.64-78715.64+31803.49+49585.58+73901.5</f>
        <v>155290.57</v>
      </c>
    </row>
    <row customHeight="true" hidden="true" ht="51" outlineLevel="0" r="98">
      <c r="A98" s="123" t="s"/>
      <c r="B98" s="129" t="s">
        <v>357</v>
      </c>
      <c r="C98" s="126" t="n"/>
      <c r="D98" s="126" t="n"/>
      <c r="E98" s="126" t="n"/>
      <c r="F98" s="134" t="s">
        <v>358</v>
      </c>
      <c r="G98" s="134" t="n"/>
      <c r="H98" s="127" t="n"/>
      <c r="I98" s="127" t="n">
        <f aca="false" ca="false" dt2D="false" dtr="false" t="normal">I99</f>
        <v>0</v>
      </c>
    </row>
    <row customHeight="true" hidden="true" ht="32.25" outlineLevel="0" r="99">
      <c r="A99" s="123" t="s"/>
      <c r="B99" s="129" t="s">
        <v>359</v>
      </c>
      <c r="C99" s="126" t="n"/>
      <c r="D99" s="126" t="s">
        <v>360</v>
      </c>
      <c r="E99" s="126" t="n"/>
      <c r="F99" s="134" t="s">
        <v>358</v>
      </c>
      <c r="G99" s="134" t="n"/>
      <c r="H99" s="127" t="n"/>
      <c r="I99" s="127" t="n">
        <f aca="false" ca="false" dt2D="false" dtr="false" t="normal">I100</f>
        <v>0</v>
      </c>
    </row>
    <row customHeight="true" hidden="true" ht="98.25" outlineLevel="0" r="100">
      <c r="A100" s="123" t="s"/>
      <c r="B100" s="53" t="s">
        <v>361</v>
      </c>
      <c r="C100" s="126" t="n"/>
      <c r="D100" s="126" t="s">
        <v>360</v>
      </c>
      <c r="E100" s="126" t="n"/>
      <c r="F100" s="126" t="s">
        <v>362</v>
      </c>
      <c r="G100" s="126" t="s">
        <v>254</v>
      </c>
      <c r="H100" s="138" t="n"/>
      <c r="I100" s="138" t="n">
        <f aca="false" ca="false" dt2D="false" dtr="false" t="normal">I101</f>
        <v>0</v>
      </c>
    </row>
    <row customHeight="true" hidden="true" ht="24" outlineLevel="0" r="101">
      <c r="A101" s="123" t="s"/>
      <c r="B101" s="53" t="s">
        <v>268</v>
      </c>
      <c r="C101" s="126" t="n"/>
      <c r="D101" s="126" t="s">
        <v>360</v>
      </c>
      <c r="E101" s="126" t="n"/>
      <c r="F101" s="126" t="s">
        <v>362</v>
      </c>
      <c r="G101" s="126" t="s">
        <v>269</v>
      </c>
      <c r="H101" s="138" t="n"/>
      <c r="I101" s="138" t="n"/>
    </row>
    <row customHeight="true" ht="33.75" outlineLevel="0" r="102">
      <c r="A102" s="123" t="s"/>
      <c r="B102" s="129" t="s">
        <v>363</v>
      </c>
      <c r="C102" s="134" t="n"/>
      <c r="D102" s="135" t="s"/>
      <c r="E102" s="134" t="s">
        <v>364</v>
      </c>
      <c r="F102" s="135" t="s"/>
      <c r="G102" s="184" t="n"/>
      <c r="H102" s="136" t="n">
        <f aca="false" ca="false" dt2D="false" dtr="false" t="normal">H103</f>
        <v>13175307.29</v>
      </c>
      <c r="I102" s="137" t="s"/>
    </row>
    <row customHeight="true" ht="25.5" outlineLevel="0" r="103">
      <c r="A103" s="123" t="s"/>
      <c r="B103" s="131" t="s">
        <v>365</v>
      </c>
      <c r="C103" s="132" t="s">
        <v>366</v>
      </c>
      <c r="D103" s="133" t="s"/>
      <c r="E103" s="132" t="s">
        <v>364</v>
      </c>
      <c r="F103" s="133" t="s"/>
      <c r="G103" s="132" t="s">
        <v>254</v>
      </c>
      <c r="H103" s="136" t="n">
        <f aca="false" ca="false" dt2D="false" dtr="false" t="normal">H104</f>
        <v>13175307.29</v>
      </c>
      <c r="I103" s="137" t="s"/>
    </row>
    <row customHeight="true" ht="19.5" outlineLevel="0" r="104">
      <c r="A104" s="123" t="s"/>
      <c r="B104" s="131" t="s">
        <v>367</v>
      </c>
      <c r="C104" s="132" t="s">
        <v>368</v>
      </c>
      <c r="D104" s="133" t="s"/>
      <c r="E104" s="132" t="s">
        <v>364</v>
      </c>
      <c r="F104" s="133" t="s"/>
      <c r="G104" s="132" t="s">
        <v>254</v>
      </c>
      <c r="H104" s="136" t="n">
        <f aca="false" ca="false" dt2D="false" dtr="false" t="normal">H105+I107+H109+H111+H115+I117+I119+I121+I123+I113</f>
        <v>13175307.29</v>
      </c>
      <c r="I104" s="137" t="s"/>
    </row>
    <row customHeight="true" ht="49.5" outlineLevel="0" r="105">
      <c r="A105" s="123" t="s"/>
      <c r="B105" s="53" t="s">
        <v>369</v>
      </c>
      <c r="C105" s="126" t="s">
        <v>368</v>
      </c>
      <c r="D105" s="130" t="s"/>
      <c r="E105" s="126" t="s">
        <v>370</v>
      </c>
      <c r="F105" s="130" t="s"/>
      <c r="G105" s="126" t="s">
        <v>254</v>
      </c>
      <c r="H105" s="138" t="n">
        <f aca="false" ca="false" dt2D="false" dtr="false" t="normal">H106</f>
        <v>6130000</v>
      </c>
      <c r="I105" s="139" t="s"/>
    </row>
    <row customHeight="true" ht="52.5" outlineLevel="0" r="106">
      <c r="A106" s="123" t="s"/>
      <c r="B106" s="53" t="s">
        <v>263</v>
      </c>
      <c r="C106" s="126" t="s">
        <v>368</v>
      </c>
      <c r="D106" s="130" t="s"/>
      <c r="E106" s="126" t="s">
        <v>370</v>
      </c>
      <c r="F106" s="130" t="s"/>
      <c r="G106" s="126" t="n">
        <v>200</v>
      </c>
      <c r="H106" s="138" t="n">
        <f aca="false" ca="false" dt2D="false" dtr="false" t="normal">5430000+700000</f>
        <v>6130000</v>
      </c>
      <c r="I106" s="139" t="s"/>
    </row>
    <row customHeight="true" ht="52.5" outlineLevel="0" r="107">
      <c r="A107" s="123" t="s"/>
      <c r="B107" s="53" t="s">
        <v>371</v>
      </c>
      <c r="C107" s="150" t="s">
        <v>368</v>
      </c>
      <c r="D107" s="126" t="s">
        <v>368</v>
      </c>
      <c r="E107" s="126" t="s">
        <v>372</v>
      </c>
      <c r="F107" s="126" t="s">
        <v>372</v>
      </c>
      <c r="G107" s="126" t="s">
        <v>254</v>
      </c>
      <c r="H107" s="153" t="n"/>
      <c r="I107" s="153" t="n">
        <f aca="false" ca="false" dt2D="false" dtr="false" t="normal">H108</f>
        <v>1956703.98</v>
      </c>
    </row>
    <row customHeight="true" ht="52.5" outlineLevel="0" r="108">
      <c r="A108" s="123" t="s"/>
      <c r="B108" s="53" t="s">
        <v>289</v>
      </c>
      <c r="C108" s="126" t="s">
        <v>368</v>
      </c>
      <c r="D108" s="130" t="s"/>
      <c r="E108" s="126" t="s">
        <v>372</v>
      </c>
      <c r="F108" s="130" t="s"/>
      <c r="G108" s="126" t="n">
        <v>200</v>
      </c>
      <c r="H108" s="138" t="n">
        <f aca="false" ca="false" dt2D="false" dtr="false" t="normal">1640000+78715.64+304576.36-66588.02</f>
        <v>1956703.98</v>
      </c>
      <c r="I108" s="139" t="s"/>
    </row>
    <row customHeight="true" ht="21.75" outlineLevel="0" r="109">
      <c r="A109" s="123" t="s"/>
      <c r="B109" s="53" t="s">
        <v>373</v>
      </c>
      <c r="C109" s="126" t="s">
        <v>368</v>
      </c>
      <c r="D109" s="130" t="s"/>
      <c r="E109" s="126" t="s">
        <v>374</v>
      </c>
      <c r="F109" s="130" t="s"/>
      <c r="G109" s="126" t="s">
        <v>254</v>
      </c>
      <c r="H109" s="138" t="n">
        <f aca="false" ca="false" dt2D="false" dtr="false" t="normal">H110</f>
        <v>399202.42</v>
      </c>
      <c r="I109" s="139" t="s"/>
    </row>
    <row customHeight="true" ht="45.75" outlineLevel="0" r="110">
      <c r="A110" s="123" t="s"/>
      <c r="B110" s="53" t="s">
        <v>289</v>
      </c>
      <c r="C110" s="126" t="s">
        <v>368</v>
      </c>
      <c r="D110" s="130" t="s"/>
      <c r="E110" s="126" t="s">
        <v>374</v>
      </c>
      <c r="F110" s="130" t="s"/>
      <c r="G110" s="126" t="n">
        <v>200</v>
      </c>
      <c r="H110" s="138" t="n">
        <f aca="false" ca="false" dt2D="false" dtr="false" t="normal">339000+350000-289797.58</f>
        <v>399202.42</v>
      </c>
      <c r="I110" s="139" t="s"/>
    </row>
    <row customHeight="true" hidden="true" ht="48" outlineLevel="0" r="111">
      <c r="A111" s="123" t="s"/>
      <c r="B111" s="53" t="s">
        <v>375</v>
      </c>
      <c r="C111" s="126" t="s">
        <v>368</v>
      </c>
      <c r="D111" s="130" t="s"/>
      <c r="E111" s="126" t="s">
        <v>376</v>
      </c>
      <c r="F111" s="130" t="s"/>
      <c r="G111" s="126" t="s">
        <v>254</v>
      </c>
      <c r="H111" s="138" t="n">
        <f aca="false" ca="false" dt2D="false" dtr="false" t="normal">H112</f>
        <v>0</v>
      </c>
      <c r="I111" s="139" t="s"/>
    </row>
    <row customHeight="true" hidden="true" ht="62.25" outlineLevel="0" r="112">
      <c r="A112" s="123" t="s"/>
      <c r="B112" s="53" t="s">
        <v>263</v>
      </c>
      <c r="C112" s="126" t="s">
        <v>368</v>
      </c>
      <c r="D112" s="130" t="s"/>
      <c r="E112" s="126" t="s">
        <v>376</v>
      </c>
      <c r="F112" s="130" t="s"/>
      <c r="G112" s="126" t="n">
        <v>200</v>
      </c>
      <c r="H112" s="138" t="n"/>
      <c r="I112" s="139" t="s"/>
    </row>
    <row customFormat="true" customHeight="true" ht="25.5" outlineLevel="0" r="113" s="0">
      <c r="A113" s="123" t="s"/>
      <c r="B113" s="53" t="s">
        <v>377</v>
      </c>
      <c r="C113" s="126" t="n"/>
      <c r="D113" s="126" t="s">
        <v>368</v>
      </c>
      <c r="E113" s="126" t="n"/>
      <c r="F113" s="126" t="s">
        <v>378</v>
      </c>
      <c r="G113" s="126" t="s">
        <v>254</v>
      </c>
      <c r="H113" s="138" t="n"/>
      <c r="I113" s="138" t="n">
        <f aca="false" ca="false" dt2D="false" dtr="false" t="normal">I114</f>
        <v>423283.22</v>
      </c>
    </row>
    <row customFormat="true" customHeight="true" ht="48" outlineLevel="0" r="114" s="0">
      <c r="A114" s="123" t="s"/>
      <c r="B114" s="53" t="s">
        <v>263</v>
      </c>
      <c r="C114" s="126" t="n"/>
      <c r="D114" s="126" t="s">
        <v>368</v>
      </c>
      <c r="E114" s="126" t="n"/>
      <c r="F114" s="126" t="s">
        <v>378</v>
      </c>
      <c r="G114" s="126" t="s">
        <v>292</v>
      </c>
      <c r="H114" s="138" t="n"/>
      <c r="I114" s="138" t="n">
        <f aca="false" ca="false" dt2D="false" dtr="false" t="normal">1030000-606716.78</f>
        <v>423283.22</v>
      </c>
    </row>
    <row customHeight="true" ht="33.75" outlineLevel="0" r="115">
      <c r="A115" s="123" t="s"/>
      <c r="B115" s="53" t="s">
        <v>379</v>
      </c>
      <c r="C115" s="126" t="s">
        <v>368</v>
      </c>
      <c r="D115" s="130" t="s"/>
      <c r="E115" s="126" t="s">
        <v>380</v>
      </c>
      <c r="F115" s="130" t="s"/>
      <c r="G115" s="126" t="s">
        <v>254</v>
      </c>
      <c r="H115" s="138" t="n">
        <f aca="false" ca="false" dt2D="false" dtr="false" t="normal">H116</f>
        <v>3032306.19</v>
      </c>
      <c r="I115" s="139" t="s"/>
    </row>
    <row customHeight="true" ht="52.5" outlineLevel="0" r="116">
      <c r="A116" s="123" t="s"/>
      <c r="B116" s="53" t="s">
        <v>263</v>
      </c>
      <c r="C116" s="126" t="s">
        <v>368</v>
      </c>
      <c r="D116" s="130" t="s"/>
      <c r="E116" s="126" t="s">
        <v>380</v>
      </c>
      <c r="F116" s="130" t="s"/>
      <c r="G116" s="126" t="n">
        <v>200</v>
      </c>
      <c r="H116" s="138" t="n">
        <f aca="false" ca="false" dt2D="false" dtr="false" t="normal">1750000+800000+125920.59+356385.6</f>
        <v>3032306.19</v>
      </c>
      <c r="I116" s="139" t="s"/>
    </row>
    <row customHeight="true" ht="129.75" outlineLevel="0" r="117">
      <c r="A117" s="123" t="s"/>
      <c r="B117" s="53" t="s">
        <v>381</v>
      </c>
      <c r="C117" s="126" t="n"/>
      <c r="D117" s="126" t="s">
        <v>368</v>
      </c>
      <c r="E117" s="126" t="n"/>
      <c r="F117" s="126" t="s">
        <v>382</v>
      </c>
      <c r="G117" s="126" t="s">
        <v>254</v>
      </c>
      <c r="H117" s="138" t="n"/>
      <c r="I117" s="138" t="n">
        <f aca="false" ca="false" dt2D="false" dtr="false" t="normal">I118</f>
        <v>110000</v>
      </c>
    </row>
    <row customHeight="true" ht="52.5" outlineLevel="0" r="118">
      <c r="A118" s="123" t="s"/>
      <c r="B118" s="185" t="s">
        <v>289</v>
      </c>
      <c r="C118" s="126" t="n"/>
      <c r="D118" s="126" t="s">
        <v>368</v>
      </c>
      <c r="E118" s="126" t="n"/>
      <c r="F118" s="126" t="s">
        <v>382</v>
      </c>
      <c r="G118" s="126" t="s">
        <v>292</v>
      </c>
      <c r="H118" s="138" t="n"/>
      <c r="I118" s="138" t="n">
        <v>110000</v>
      </c>
    </row>
    <row customHeight="true" ht="112.5" outlineLevel="0" r="119">
      <c r="A119" s="123" t="s"/>
      <c r="B119" s="53" t="s">
        <v>383</v>
      </c>
      <c r="C119" s="126" t="n"/>
      <c r="D119" s="126" t="s">
        <v>368</v>
      </c>
      <c r="E119" s="126" t="n"/>
      <c r="F119" s="126" t="s">
        <v>384</v>
      </c>
      <c r="G119" s="126" t="s">
        <v>254</v>
      </c>
      <c r="H119" s="138" t="n"/>
      <c r="I119" s="138" t="n">
        <f aca="false" ca="false" dt2D="false" dtr="false" t="normal">I120</f>
        <v>110000</v>
      </c>
    </row>
    <row customHeight="true" ht="52.5" outlineLevel="0" r="120">
      <c r="A120" s="123" t="s"/>
      <c r="B120" s="53" t="s">
        <v>289</v>
      </c>
      <c r="C120" s="126" t="n"/>
      <c r="D120" s="126" t="s">
        <v>368</v>
      </c>
      <c r="E120" s="126" t="n"/>
      <c r="F120" s="126" t="s">
        <v>384</v>
      </c>
      <c r="G120" s="126" t="s">
        <v>292</v>
      </c>
      <c r="H120" s="138" t="n"/>
      <c r="I120" s="138" t="n">
        <v>110000</v>
      </c>
    </row>
    <row customFormat="true" customHeight="true" hidden="true" ht="50.25" outlineLevel="0" r="121" s="0">
      <c r="A121" s="123" t="s"/>
      <c r="B121" s="53" t="s">
        <v>385</v>
      </c>
      <c r="C121" s="126" t="n"/>
      <c r="D121" s="126" t="s">
        <v>368</v>
      </c>
      <c r="E121" s="126" t="n"/>
      <c r="F121" s="126" t="s">
        <v>386</v>
      </c>
      <c r="G121" s="126" t="s">
        <v>254</v>
      </c>
      <c r="H121" s="138" t="n"/>
      <c r="I121" s="138" t="n">
        <f aca="false" ca="false" dt2D="false" dtr="false" t="normal">I122</f>
        <v>0</v>
      </c>
    </row>
    <row customFormat="true" customHeight="true" hidden="true" ht="37.5" outlineLevel="0" r="122" s="0">
      <c r="A122" s="123" t="s"/>
      <c r="B122" s="53" t="s">
        <v>289</v>
      </c>
      <c r="C122" s="126" t="n"/>
      <c r="D122" s="126" t="s">
        <v>368</v>
      </c>
      <c r="E122" s="126" t="n"/>
      <c r="F122" s="126" t="s">
        <v>386</v>
      </c>
      <c r="G122" s="126" t="s">
        <v>292</v>
      </c>
      <c r="H122" s="138" t="n"/>
      <c r="I122" s="138" t="n"/>
    </row>
    <row customFormat="true" customHeight="true" ht="52.5" outlineLevel="0" r="123" s="0">
      <c r="A123" s="123" t="s"/>
      <c r="B123" s="53" t="s">
        <v>387</v>
      </c>
      <c r="C123" s="126" t="n"/>
      <c r="D123" s="126" t="s">
        <v>368</v>
      </c>
      <c r="E123" s="126" t="n"/>
      <c r="F123" s="126" t="s">
        <v>388</v>
      </c>
      <c r="G123" s="126" t="s">
        <v>254</v>
      </c>
      <c r="H123" s="138" t="n"/>
      <c r="I123" s="138" t="n">
        <f aca="false" ca="false" dt2D="false" dtr="false" t="normal">I124</f>
        <v>1013811.48</v>
      </c>
    </row>
    <row customFormat="true" customHeight="true" ht="19.5" outlineLevel="0" r="124" s="0">
      <c r="A124" s="123" t="s"/>
      <c r="B124" s="53" t="s">
        <v>268</v>
      </c>
      <c r="C124" s="126" t="n"/>
      <c r="D124" s="126" t="s">
        <v>368</v>
      </c>
      <c r="E124" s="126" t="n"/>
      <c r="F124" s="126" t="s">
        <v>388</v>
      </c>
      <c r="G124" s="126" t="s">
        <v>269</v>
      </c>
      <c r="H124" s="138" t="n"/>
      <c r="I124" s="138" t="n">
        <f aca="false" ca="false" dt2D="false" dtr="false" t="normal">924049-248728.52+628939-290448</f>
        <v>1013811.48</v>
      </c>
    </row>
    <row customHeight="true" ht="68.25" outlineLevel="0" r="125">
      <c r="A125" s="123" t="s"/>
      <c r="B125" s="129" t="s">
        <v>389</v>
      </c>
      <c r="C125" s="134" t="n"/>
      <c r="D125" s="135" t="s"/>
      <c r="E125" s="134" t="s">
        <v>390</v>
      </c>
      <c r="F125" s="135" t="s"/>
      <c r="G125" s="184" t="n"/>
      <c r="H125" s="146" t="n">
        <f aca="false" ca="false" dt2D="false" dtr="false" t="normal">H126</f>
        <v>1352549.6</v>
      </c>
      <c r="I125" s="147" t="s"/>
    </row>
    <row customHeight="true" ht="25.5" outlineLevel="0" r="126">
      <c r="A126" s="123" t="s"/>
      <c r="B126" s="131" t="s">
        <v>365</v>
      </c>
      <c r="C126" s="132" t="s">
        <v>366</v>
      </c>
      <c r="D126" s="133" t="s"/>
      <c r="E126" s="132" t="s">
        <v>390</v>
      </c>
      <c r="F126" s="133" t="s"/>
      <c r="G126" s="132" t="s">
        <v>254</v>
      </c>
      <c r="H126" s="148" t="n">
        <f aca="false" ca="false" dt2D="false" dtr="false" t="normal">H127+H130</f>
        <v>1352549.6</v>
      </c>
      <c r="I126" s="149" t="s"/>
    </row>
    <row customHeight="true" ht="21.75" outlineLevel="0" r="127">
      <c r="A127" s="123" t="s"/>
      <c r="B127" s="131" t="s">
        <v>391</v>
      </c>
      <c r="C127" s="132" t="s">
        <v>392</v>
      </c>
      <c r="D127" s="133" t="s"/>
      <c r="E127" s="134" t="s">
        <v>390</v>
      </c>
      <c r="F127" s="135" t="s"/>
      <c r="G127" s="132" t="s">
        <v>254</v>
      </c>
      <c r="H127" s="148" t="n">
        <f aca="false" ca="false" dt2D="false" dtr="false" t="normal">H128</f>
        <v>530195.6</v>
      </c>
      <c r="I127" s="149" t="s"/>
    </row>
    <row customHeight="true" ht="40.5" outlineLevel="0" r="128">
      <c r="A128" s="123" t="s"/>
      <c r="B128" s="53" t="s">
        <v>393</v>
      </c>
      <c r="C128" s="126" t="s">
        <v>392</v>
      </c>
      <c r="D128" s="130" t="s"/>
      <c r="E128" s="126" t="s">
        <v>394</v>
      </c>
      <c r="F128" s="130" t="s"/>
      <c r="G128" s="126" t="s">
        <v>254</v>
      </c>
      <c r="H128" s="144" t="n">
        <f aca="false" ca="false" dt2D="false" dtr="false" t="normal">H129</f>
        <v>530195.6</v>
      </c>
      <c r="I128" s="145" t="s"/>
    </row>
    <row customHeight="true" ht="52.5" outlineLevel="0" r="129">
      <c r="A129" s="123" t="s"/>
      <c r="B129" s="53" t="s">
        <v>289</v>
      </c>
      <c r="C129" s="126" t="s">
        <v>392</v>
      </c>
      <c r="D129" s="130" t="s"/>
      <c r="E129" s="126" t="s">
        <v>394</v>
      </c>
      <c r="F129" s="130" t="s"/>
      <c r="G129" s="126" t="n">
        <v>200</v>
      </c>
      <c r="H129" s="144" t="n">
        <f aca="false" ca="false" dt2D="false" dtr="false" t="normal">812000-281804.4</f>
        <v>530195.6</v>
      </c>
      <c r="I129" s="145" t="s"/>
    </row>
    <row customHeight="true" ht="22.5" outlineLevel="0" r="130">
      <c r="A130" s="123" t="s"/>
      <c r="B130" s="131" t="s">
        <v>395</v>
      </c>
      <c r="C130" s="132" t="s">
        <v>396</v>
      </c>
      <c r="D130" s="133" t="s"/>
      <c r="E130" s="132" t="s">
        <v>390</v>
      </c>
      <c r="F130" s="133" t="s"/>
      <c r="G130" s="132" t="s">
        <v>254</v>
      </c>
      <c r="H130" s="148" t="n">
        <f aca="false" ca="false" dt2D="false" dtr="false" t="normal">I131+I133+H135+I139+I137</f>
        <v>822354</v>
      </c>
      <c r="I130" s="149" t="s"/>
    </row>
    <row customFormat="true" customHeight="true" ht="51.75" outlineLevel="0" r="131" s="0">
      <c r="A131" s="123" t="s"/>
      <c r="B131" s="53" t="s">
        <v>397</v>
      </c>
      <c r="C131" s="126" t="n"/>
      <c r="D131" s="126" t="s">
        <v>396</v>
      </c>
      <c r="E131" s="126" t="n"/>
      <c r="F131" s="126" t="s">
        <v>398</v>
      </c>
      <c r="G131" s="126" t="s">
        <v>254</v>
      </c>
      <c r="H131" s="148" t="n"/>
      <c r="I131" s="144" t="n">
        <f aca="false" ca="false" dt2D="false" dtr="false" t="normal">I132</f>
        <v>120000</v>
      </c>
    </row>
    <row customFormat="true" customHeight="true" ht="45.75" outlineLevel="0" r="132" s="0">
      <c r="A132" s="123" t="s"/>
      <c r="B132" s="53" t="s">
        <v>289</v>
      </c>
      <c r="C132" s="126" t="n"/>
      <c r="D132" s="126" t="s">
        <v>396</v>
      </c>
      <c r="E132" s="126" t="n"/>
      <c r="F132" s="126" t="s">
        <v>398</v>
      </c>
      <c r="G132" s="126" t="s">
        <v>292</v>
      </c>
      <c r="H132" s="148" t="n"/>
      <c r="I132" s="144" t="n">
        <f aca="false" ca="false" dt2D="false" dtr="false" t="normal">120000</f>
        <v>120000</v>
      </c>
    </row>
    <row customFormat="true" customHeight="true" ht="51" outlineLevel="0" r="133" s="0">
      <c r="A133" s="123" t="s"/>
      <c r="B133" s="53" t="s">
        <v>399</v>
      </c>
      <c r="C133" s="126" t="n"/>
      <c r="D133" s="126" t="s">
        <v>396</v>
      </c>
      <c r="E133" s="126" t="n"/>
      <c r="F133" s="126" t="s">
        <v>400</v>
      </c>
      <c r="G133" s="126" t="s">
        <v>254</v>
      </c>
      <c r="H133" s="148" t="n"/>
      <c r="I133" s="144" t="n">
        <f aca="false" ca="false" dt2D="false" dtr="false" t="normal">I134</f>
        <v>6315.79</v>
      </c>
    </row>
    <row customFormat="true" customHeight="true" ht="48.75" outlineLevel="0" r="134" s="0">
      <c r="A134" s="123" t="s"/>
      <c r="B134" s="53" t="s">
        <v>289</v>
      </c>
      <c r="C134" s="126" t="n"/>
      <c r="D134" s="126" t="s">
        <v>396</v>
      </c>
      <c r="E134" s="126" t="n"/>
      <c r="F134" s="126" t="s">
        <v>400</v>
      </c>
      <c r="G134" s="126" t="s">
        <v>292</v>
      </c>
      <c r="H134" s="148" t="n"/>
      <c r="I134" s="144" t="n">
        <f aca="false" ca="false" dt2D="false" dtr="false" t="normal">13333.33-7017.54</f>
        <v>6315.79</v>
      </c>
    </row>
    <row customHeight="true" ht="50.25" outlineLevel="0" r="135">
      <c r="A135" s="123" t="s"/>
      <c r="B135" s="53" t="s">
        <v>401</v>
      </c>
      <c r="C135" s="126" t="s">
        <v>396</v>
      </c>
      <c r="D135" s="130" t="s"/>
      <c r="E135" s="126" t="s">
        <v>402</v>
      </c>
      <c r="F135" s="130" t="s"/>
      <c r="G135" s="126" t="s">
        <v>254</v>
      </c>
      <c r="H135" s="144" t="n">
        <f aca="false" ca="false" dt2D="false" dtr="false" t="normal">H136</f>
        <v>48098.5</v>
      </c>
      <c r="I135" s="145" t="s"/>
    </row>
    <row customHeight="true" ht="52.5" outlineLevel="0" r="136">
      <c r="A136" s="123" t="s"/>
      <c r="B136" s="53" t="s">
        <v>263</v>
      </c>
      <c r="C136" s="126" t="s">
        <v>396</v>
      </c>
      <c r="D136" s="130" t="s"/>
      <c r="E136" s="126" t="s">
        <v>402</v>
      </c>
      <c r="F136" s="130" t="s"/>
      <c r="G136" s="126" t="n">
        <v>200</v>
      </c>
      <c r="H136" s="144" t="n">
        <f aca="false" ca="false" dt2D="false" dtr="false" t="normal">122000-73901.5</f>
        <v>48098.5</v>
      </c>
      <c r="I136" s="145" t="s"/>
    </row>
    <row customFormat="true" customHeight="true" ht="34.5" outlineLevel="0" r="137" s="0">
      <c r="A137" s="123" t="s"/>
      <c r="B137" s="53" t="s">
        <v>403</v>
      </c>
      <c r="C137" s="126" t="n"/>
      <c r="D137" s="126" t="s">
        <v>396</v>
      </c>
      <c r="E137" s="126" t="n"/>
      <c r="F137" s="126" t="s">
        <v>404</v>
      </c>
      <c r="G137" s="126" t="s">
        <v>254</v>
      </c>
      <c r="H137" s="144" t="n"/>
      <c r="I137" s="144" t="n">
        <f aca="false" ca="false" dt2D="false" dtr="false" t="normal">I138</f>
        <v>310560.3</v>
      </c>
    </row>
    <row customFormat="true" customHeight="true" ht="52.5" outlineLevel="0" r="138" s="0">
      <c r="A138" s="123" t="s"/>
      <c r="B138" s="53" t="s">
        <v>263</v>
      </c>
      <c r="C138" s="126" t="n"/>
      <c r="D138" s="126" t="s">
        <v>396</v>
      </c>
      <c r="E138" s="126" t="n"/>
      <c r="F138" s="126" t="s">
        <v>404</v>
      </c>
      <c r="G138" s="126" t="s">
        <v>292</v>
      </c>
      <c r="H138" s="144" t="n"/>
      <c r="I138" s="144" t="n">
        <f aca="false" ca="false" dt2D="false" dtr="false" t="normal">217915.2+85627.56+7017.54</f>
        <v>310560.3</v>
      </c>
    </row>
    <row customHeight="true" ht="144" outlineLevel="0" r="139">
      <c r="A139" s="123" t="s"/>
      <c r="B139" s="53" t="s">
        <v>405</v>
      </c>
      <c r="C139" s="126" t="n"/>
      <c r="D139" s="126" t="s">
        <v>396</v>
      </c>
      <c r="E139" s="126" t="n"/>
      <c r="F139" s="126" t="s">
        <v>406</v>
      </c>
      <c r="G139" s="126" t="s">
        <v>254</v>
      </c>
      <c r="H139" s="144" t="n"/>
      <c r="I139" s="144" t="n">
        <f aca="false" ca="false" dt2D="false" dtr="false" t="normal">I140</f>
        <v>337379.41</v>
      </c>
    </row>
    <row customHeight="true" ht="22.5" outlineLevel="0" r="140">
      <c r="A140" s="123" t="s"/>
      <c r="B140" s="53" t="s">
        <v>268</v>
      </c>
      <c r="C140" s="126" t="n"/>
      <c r="D140" s="126" t="s">
        <v>396</v>
      </c>
      <c r="E140" s="126" t="n"/>
      <c r="F140" s="126" t="s">
        <v>406</v>
      </c>
      <c r="G140" s="126" t="s">
        <v>269</v>
      </c>
      <c r="H140" s="144" t="n"/>
      <c r="I140" s="144" t="n">
        <f aca="false" ca="false" dt2D="false" dtr="false" t="normal">300000+37379.41</f>
        <v>337379.41</v>
      </c>
    </row>
    <row customHeight="true" ht="69.75" outlineLevel="0" r="141">
      <c r="A141" s="123" t="s"/>
      <c r="B141" s="129" t="s">
        <v>407</v>
      </c>
      <c r="C141" s="134" t="n"/>
      <c r="D141" s="135" t="s"/>
      <c r="E141" s="134" t="s">
        <v>408</v>
      </c>
      <c r="F141" s="135" t="s"/>
      <c r="G141" s="134" t="s">
        <v>254</v>
      </c>
      <c r="H141" s="146" t="n">
        <f aca="false" ca="false" dt2D="false" dtr="false" t="normal">H142</f>
        <v>150000</v>
      </c>
      <c r="I141" s="147" t="s"/>
    </row>
    <row customHeight="true" ht="17.25" outlineLevel="0" r="142">
      <c r="A142" s="123" t="s"/>
      <c r="B142" s="131" t="s">
        <v>409</v>
      </c>
      <c r="C142" s="132" t="s">
        <v>410</v>
      </c>
      <c r="D142" s="133" t="s"/>
      <c r="E142" s="132" t="s">
        <v>408</v>
      </c>
      <c r="F142" s="133" t="s"/>
      <c r="G142" s="132" t="s">
        <v>254</v>
      </c>
      <c r="H142" s="148" t="n">
        <f aca="false" ca="false" dt2D="false" dtr="false" t="normal">H143</f>
        <v>150000</v>
      </c>
      <c r="I142" s="149" t="s"/>
    </row>
    <row customHeight="true" ht="21.75" outlineLevel="0" r="143">
      <c r="A143" s="123" t="s"/>
      <c r="B143" s="131" t="s">
        <v>411</v>
      </c>
      <c r="C143" s="132" t="s">
        <v>412</v>
      </c>
      <c r="D143" s="133" t="s"/>
      <c r="E143" s="132" t="s">
        <v>408</v>
      </c>
      <c r="F143" s="133" t="s"/>
      <c r="G143" s="132" t="s">
        <v>254</v>
      </c>
      <c r="H143" s="148" t="n">
        <f aca="false" ca="false" dt2D="false" dtr="false" t="normal">H144</f>
        <v>150000</v>
      </c>
      <c r="I143" s="149" t="s"/>
    </row>
    <row customHeight="true" ht="50.25" outlineLevel="0" r="144">
      <c r="A144" s="123" t="s"/>
      <c r="B144" s="53" t="s">
        <v>413</v>
      </c>
      <c r="C144" s="126" t="s">
        <v>412</v>
      </c>
      <c r="D144" s="130" t="s"/>
      <c r="E144" s="126" t="s">
        <v>414</v>
      </c>
      <c r="F144" s="130" t="s"/>
      <c r="G144" s="126" t="s">
        <v>254</v>
      </c>
      <c r="H144" s="144" t="n">
        <f aca="false" ca="false" dt2D="false" dtr="false" t="normal">H145</f>
        <v>150000</v>
      </c>
      <c r="I144" s="145" t="s"/>
    </row>
    <row customHeight="true" ht="55.5" outlineLevel="0" r="145">
      <c r="A145" s="123" t="s"/>
      <c r="B145" s="53" t="s">
        <v>304</v>
      </c>
      <c r="C145" s="126" t="s">
        <v>412</v>
      </c>
      <c r="D145" s="130" t="s"/>
      <c r="E145" s="126" t="s">
        <v>414</v>
      </c>
      <c r="F145" s="130" t="s"/>
      <c r="G145" s="126" t="s">
        <v>292</v>
      </c>
      <c r="H145" s="144" t="n">
        <v>150000</v>
      </c>
      <c r="I145" s="145" t="s"/>
    </row>
    <row customHeight="true" ht="31.5" outlineLevel="0" r="146">
      <c r="A146" s="123" t="s"/>
      <c r="B146" s="129" t="s">
        <v>415</v>
      </c>
      <c r="C146" s="134" t="n"/>
      <c r="D146" s="135" t="s"/>
      <c r="E146" s="134" t="s">
        <v>416</v>
      </c>
      <c r="F146" s="135" t="s"/>
      <c r="G146" s="184" t="n"/>
      <c r="H146" s="146" t="n">
        <f aca="false" ca="false" dt2D="false" dtr="false" t="normal">H147</f>
        <v>454958.32</v>
      </c>
      <c r="I146" s="147" t="s"/>
    </row>
    <row customHeight="true" ht="20.25" outlineLevel="0" r="147">
      <c r="A147" s="123" t="s"/>
      <c r="B147" s="131" t="s">
        <v>417</v>
      </c>
      <c r="C147" s="132" t="n">
        <v>1000</v>
      </c>
      <c r="D147" s="133" t="s"/>
      <c r="E147" s="132" t="s">
        <v>416</v>
      </c>
      <c r="F147" s="133" t="s"/>
      <c r="G147" s="132" t="s">
        <v>254</v>
      </c>
      <c r="H147" s="148" t="n">
        <f aca="false" ca="false" dt2D="false" dtr="false" t="normal">H148+H151</f>
        <v>454958.32</v>
      </c>
      <c r="I147" s="149" t="s"/>
    </row>
    <row customHeight="true" ht="19.5" outlineLevel="0" r="148">
      <c r="A148" s="123" t="s"/>
      <c r="B148" s="131" t="s">
        <v>418</v>
      </c>
      <c r="C148" s="132" t="n">
        <v>1001</v>
      </c>
      <c r="D148" s="133" t="s"/>
      <c r="E148" s="132" t="s">
        <v>416</v>
      </c>
      <c r="F148" s="133" t="s"/>
      <c r="G148" s="132" t="s">
        <v>254</v>
      </c>
      <c r="H148" s="148" t="n">
        <f aca="false" ca="false" dt2D="false" dtr="false" t="normal">H149</f>
        <v>280958.32</v>
      </c>
      <c r="I148" s="149" t="s"/>
    </row>
    <row customHeight="true" ht="36.75" outlineLevel="0" r="149">
      <c r="A149" s="123" t="s"/>
      <c r="B149" s="53" t="s">
        <v>419</v>
      </c>
      <c r="C149" s="126" t="n">
        <v>1001</v>
      </c>
      <c r="D149" s="130" t="s"/>
      <c r="E149" s="126" t="s">
        <v>420</v>
      </c>
      <c r="F149" s="130" t="s"/>
      <c r="G149" s="126" t="s">
        <v>254</v>
      </c>
      <c r="H149" s="144" t="n">
        <f aca="false" ca="false" dt2D="false" dtr="false" t="normal">H150</f>
        <v>280958.32</v>
      </c>
      <c r="I149" s="145" t="s"/>
    </row>
    <row customHeight="true" ht="35.25" outlineLevel="0" r="150">
      <c r="A150" s="123" t="s"/>
      <c r="B150" s="53" t="s">
        <v>421</v>
      </c>
      <c r="C150" s="126" t="n">
        <v>1001</v>
      </c>
      <c r="D150" s="130" t="s"/>
      <c r="E150" s="126" t="s">
        <v>420</v>
      </c>
      <c r="F150" s="130" t="s"/>
      <c r="G150" s="126" t="n">
        <v>300</v>
      </c>
      <c r="H150" s="144" t="n">
        <f aca="false" ca="false" dt2D="false" dtr="false" t="normal">228958.32+52000</f>
        <v>280958.32</v>
      </c>
      <c r="I150" s="145" t="s"/>
    </row>
    <row customHeight="true" ht="38.25" outlineLevel="0" r="151">
      <c r="A151" s="123" t="s"/>
      <c r="B151" s="186" t="s">
        <v>422</v>
      </c>
      <c r="C151" s="187" t="n">
        <v>1006</v>
      </c>
      <c r="D151" s="188" t="s"/>
      <c r="E151" s="187" t="s">
        <v>416</v>
      </c>
      <c r="F151" s="188" t="s"/>
      <c r="G151" s="187" t="s">
        <v>254</v>
      </c>
      <c r="H151" s="136" t="n">
        <f aca="false" ca="false" dt2D="false" dtr="false" t="normal">H152</f>
        <v>174000</v>
      </c>
      <c r="I151" s="137" t="s"/>
    </row>
    <row customHeight="true" ht="96" outlineLevel="0" r="152">
      <c r="A152" s="123" t="s"/>
      <c r="B152" s="48" t="s">
        <v>423</v>
      </c>
      <c r="C152" s="143" t="n">
        <v>1006</v>
      </c>
      <c r="D152" s="189" t="s"/>
      <c r="E152" s="143" t="s">
        <v>424</v>
      </c>
      <c r="F152" s="189" t="s"/>
      <c r="G152" s="143" t="s">
        <v>254</v>
      </c>
      <c r="H152" s="138" t="n">
        <f aca="false" ca="false" dt2D="false" dtr="false" t="normal">H153</f>
        <v>174000</v>
      </c>
      <c r="I152" s="139" t="s"/>
    </row>
    <row customHeight="true" ht="30.75" outlineLevel="0" r="153">
      <c r="A153" s="123" t="s"/>
      <c r="B153" s="53" t="s">
        <v>421</v>
      </c>
      <c r="C153" s="143" t="n">
        <v>1006</v>
      </c>
      <c r="D153" s="189" t="s"/>
      <c r="E153" s="143" t="s">
        <v>424</v>
      </c>
      <c r="F153" s="189" t="s"/>
      <c r="G153" s="143" t="n">
        <v>300</v>
      </c>
      <c r="H153" s="138" t="n">
        <v>174000</v>
      </c>
      <c r="I153" s="139" t="s"/>
    </row>
    <row customHeight="true" hidden="true" ht="66.75" outlineLevel="0" r="154">
      <c r="A154" s="123" t="s"/>
      <c r="B154" s="129" t="s">
        <v>425</v>
      </c>
      <c r="C154" s="190" t="n"/>
      <c r="D154" s="190" t="s">
        <v>426</v>
      </c>
      <c r="E154" s="190" t="n"/>
      <c r="F154" s="190" t="s">
        <v>249</v>
      </c>
      <c r="G154" s="190" t="s">
        <v>254</v>
      </c>
      <c r="H154" s="127" t="n"/>
      <c r="I154" s="127" t="n">
        <f aca="false" ca="false" dt2D="false" dtr="false" t="normal">H155+I159</f>
        <v>0</v>
      </c>
    </row>
    <row customHeight="true" hidden="true" ht="62.25" outlineLevel="0" r="155">
      <c r="A155" s="123" t="s"/>
      <c r="B155" s="131" t="s">
        <v>425</v>
      </c>
      <c r="C155" s="132" t="n">
        <v>1400</v>
      </c>
      <c r="D155" s="133" t="s"/>
      <c r="E155" s="132" t="s">
        <v>390</v>
      </c>
      <c r="F155" s="133" t="s"/>
      <c r="G155" s="132" t="s">
        <v>254</v>
      </c>
      <c r="H155" s="148" t="n">
        <f aca="false" ca="false" dt2D="false" dtr="false" t="normal">H156</f>
        <v>0</v>
      </c>
      <c r="I155" s="149" t="s"/>
    </row>
    <row customHeight="true" hidden="true" ht="36.75" outlineLevel="0" r="156">
      <c r="A156" s="123" t="s"/>
      <c r="B156" s="131" t="s">
        <v>427</v>
      </c>
      <c r="C156" s="132" t="n">
        <v>1403</v>
      </c>
      <c r="D156" s="133" t="s"/>
      <c r="E156" s="132" t="s">
        <v>390</v>
      </c>
      <c r="F156" s="133" t="s"/>
      <c r="G156" s="132" t="s">
        <v>254</v>
      </c>
      <c r="H156" s="148" t="n">
        <f aca="false" ca="false" dt2D="false" dtr="false" t="normal">H157</f>
        <v>0</v>
      </c>
      <c r="I156" s="149" t="s"/>
    </row>
    <row customHeight="true" hidden="true" ht="159.75" outlineLevel="0" r="157">
      <c r="A157" s="123" t="s"/>
      <c r="B157" s="53" t="s">
        <v>428</v>
      </c>
      <c r="C157" s="126" t="n">
        <v>1403</v>
      </c>
      <c r="D157" s="130" t="s"/>
      <c r="E157" s="126" t="s">
        <v>406</v>
      </c>
      <c r="F157" s="130" t="s"/>
      <c r="G157" s="126" t="s">
        <v>254</v>
      </c>
      <c r="H157" s="144" t="n">
        <v>0</v>
      </c>
      <c r="I157" s="145" t="s"/>
    </row>
    <row customHeight="true" hidden="true" ht="21.75" outlineLevel="0" r="158">
      <c r="A158" s="123" t="s"/>
      <c r="B158" s="53" t="s">
        <v>429</v>
      </c>
      <c r="C158" s="126" t="n"/>
      <c r="D158" s="126" t="s">
        <v>430</v>
      </c>
      <c r="E158" s="126" t="n"/>
      <c r="F158" s="126" t="s">
        <v>406</v>
      </c>
      <c r="G158" s="126" t="s">
        <v>269</v>
      </c>
      <c r="H158" s="144" t="n"/>
      <c r="I158" s="144" t="n">
        <v>0</v>
      </c>
    </row>
    <row customHeight="true" hidden="true" ht="24" outlineLevel="0" r="159">
      <c r="A159" s="123" t="s"/>
      <c r="B159" s="131" t="s">
        <v>425</v>
      </c>
      <c r="C159" s="132" t="n"/>
      <c r="D159" s="132" t="s">
        <v>426</v>
      </c>
      <c r="E159" s="132" t="n"/>
      <c r="F159" s="132" t="s">
        <v>358</v>
      </c>
      <c r="G159" s="132" t="s">
        <v>254</v>
      </c>
      <c r="H159" s="148" t="n"/>
      <c r="I159" s="148" t="n">
        <f aca="false" ca="false" dt2D="false" dtr="false" t="normal">I160</f>
        <v>0</v>
      </c>
    </row>
    <row customHeight="true" hidden="true" ht="34.5" outlineLevel="0" r="160">
      <c r="A160" s="123" t="s"/>
      <c r="B160" s="131" t="s">
        <v>431</v>
      </c>
      <c r="C160" s="132" t="n"/>
      <c r="D160" s="132" t="s">
        <v>430</v>
      </c>
      <c r="E160" s="132" t="n"/>
      <c r="F160" s="132" t="s">
        <v>358</v>
      </c>
      <c r="G160" s="132" t="s">
        <v>254</v>
      </c>
      <c r="H160" s="148" t="n"/>
      <c r="I160" s="148" t="n">
        <f aca="false" ca="false" dt2D="false" dtr="false" t="normal">I161</f>
        <v>0</v>
      </c>
    </row>
    <row customHeight="true" hidden="true" ht="145.5" outlineLevel="0" r="161">
      <c r="A161" s="123" t="s"/>
      <c r="B161" s="53" t="s">
        <v>361</v>
      </c>
      <c r="C161" s="126" t="n"/>
      <c r="D161" s="126" t="s">
        <v>430</v>
      </c>
      <c r="E161" s="126" t="n"/>
      <c r="F161" s="126" t="s">
        <v>362</v>
      </c>
      <c r="G161" s="126" t="s">
        <v>254</v>
      </c>
      <c r="H161" s="144" t="n"/>
      <c r="I161" s="144" t="n">
        <f aca="false" ca="false" dt2D="false" dtr="false" t="normal">I162</f>
        <v>0</v>
      </c>
    </row>
    <row customHeight="true" hidden="true" ht="51" outlineLevel="0" r="162">
      <c r="A162" s="123" t="s"/>
      <c r="B162" s="53" t="s">
        <v>268</v>
      </c>
      <c r="C162" s="126" t="n"/>
      <c r="D162" s="126" t="s">
        <v>430</v>
      </c>
      <c r="E162" s="126" t="n"/>
      <c r="F162" s="126" t="s">
        <v>362</v>
      </c>
      <c r="G162" s="126" t="s">
        <v>269</v>
      </c>
      <c r="H162" s="144" t="n"/>
      <c r="I162" s="144" t="n">
        <v>0</v>
      </c>
    </row>
    <row customHeight="true" hidden="true" ht="81" outlineLevel="0" r="163">
      <c r="A163" s="123" t="s"/>
      <c r="B163" s="129" t="s">
        <v>432</v>
      </c>
      <c r="C163" s="134" t="n"/>
      <c r="D163" s="134" t="n"/>
      <c r="E163" s="134" t="n"/>
      <c r="F163" s="134" t="s">
        <v>433</v>
      </c>
      <c r="G163" s="134" t="n"/>
      <c r="H163" s="146" t="n"/>
      <c r="I163" s="146" t="n">
        <f aca="false" ca="false" dt2D="false" dtr="false" t="normal">I164</f>
        <v>0</v>
      </c>
    </row>
    <row customHeight="true" hidden="true" ht="69" outlineLevel="0" r="164">
      <c r="A164" s="123" t="s"/>
      <c r="B164" s="129" t="s">
        <v>434</v>
      </c>
      <c r="C164" s="134" t="n"/>
      <c r="D164" s="134" t="n"/>
      <c r="E164" s="134" t="n"/>
      <c r="F164" s="134" t="s">
        <v>435</v>
      </c>
      <c r="G164" s="134" t="n"/>
      <c r="H164" s="146" t="n"/>
      <c r="I164" s="146" t="n">
        <f aca="false" ca="false" dt2D="false" dtr="false" t="normal">I165</f>
        <v>0</v>
      </c>
    </row>
    <row customHeight="true" hidden="true" ht="68.25" outlineLevel="0" r="165">
      <c r="A165" s="123" t="s"/>
      <c r="B165" s="129" t="s">
        <v>436</v>
      </c>
      <c r="C165" s="134" t="n"/>
      <c r="D165" s="134" t="n"/>
      <c r="E165" s="134" t="n"/>
      <c r="F165" s="134" t="s">
        <v>437</v>
      </c>
      <c r="G165" s="134" t="n"/>
      <c r="H165" s="146" t="n"/>
      <c r="I165" s="146" t="n">
        <f aca="false" ca="false" dt2D="false" dtr="false" t="normal">I166</f>
        <v>0</v>
      </c>
    </row>
    <row customHeight="true" hidden="true" ht="16.5" outlineLevel="0" r="166">
      <c r="A166" s="123" t="s"/>
      <c r="B166" s="131" t="s">
        <v>438</v>
      </c>
      <c r="C166" s="132" t="n"/>
      <c r="D166" s="132" t="s">
        <v>366</v>
      </c>
      <c r="E166" s="132" t="n"/>
      <c r="F166" s="132" t="s">
        <v>437</v>
      </c>
      <c r="G166" s="132" t="n"/>
      <c r="H166" s="148" t="n"/>
      <c r="I166" s="148" t="n">
        <f aca="false" ca="false" dt2D="false" dtr="false" t="normal">I167</f>
        <v>0</v>
      </c>
    </row>
    <row customHeight="true" hidden="true" ht="21" outlineLevel="0" r="167">
      <c r="A167" s="123" t="s"/>
      <c r="B167" s="131" t="s">
        <v>439</v>
      </c>
      <c r="C167" s="132" t="n"/>
      <c r="D167" s="132" t="s">
        <v>368</v>
      </c>
      <c r="E167" s="132" t="n"/>
      <c r="F167" s="132" t="s">
        <v>437</v>
      </c>
      <c r="G167" s="132" t="n"/>
      <c r="H167" s="148" t="n"/>
      <c r="I167" s="148" t="n">
        <f aca="false" ca="false" dt2D="false" dtr="false" t="normal">I168+I170</f>
        <v>0</v>
      </c>
    </row>
    <row customHeight="true" hidden="true" ht="99.75" outlineLevel="0" r="168">
      <c r="A168" s="123" t="s"/>
      <c r="B168" s="53" t="s">
        <v>440</v>
      </c>
      <c r="C168" s="126" t="n"/>
      <c r="D168" s="126" t="s">
        <v>368</v>
      </c>
      <c r="E168" s="126" t="n"/>
      <c r="F168" s="126" t="s">
        <v>441</v>
      </c>
      <c r="G168" s="126" t="s">
        <v>254</v>
      </c>
      <c r="H168" s="144" t="n"/>
      <c r="I168" s="144" t="n">
        <f aca="false" ca="false" dt2D="false" dtr="false" t="normal">I169</f>
        <v>0</v>
      </c>
    </row>
    <row customHeight="true" hidden="true" ht="52.5" outlineLevel="0" r="169">
      <c r="A169" s="123" t="s"/>
      <c r="B169" s="53" t="s">
        <v>330</v>
      </c>
      <c r="C169" s="126" t="n"/>
      <c r="D169" s="126" t="s">
        <v>368</v>
      </c>
      <c r="E169" s="126" t="n"/>
      <c r="F169" s="126" t="s">
        <v>441</v>
      </c>
      <c r="G169" s="126" t="s">
        <v>292</v>
      </c>
      <c r="H169" s="144" t="n"/>
      <c r="I169" s="144" t="n"/>
    </row>
    <row customHeight="true" hidden="true" ht="69" outlineLevel="0" r="170">
      <c r="A170" s="123" t="s"/>
      <c r="B170" s="53" t="s">
        <v>442</v>
      </c>
      <c r="C170" s="126" t="n"/>
      <c r="D170" s="126" t="s">
        <v>368</v>
      </c>
      <c r="E170" s="126" t="n"/>
      <c r="F170" s="126" t="s">
        <v>443</v>
      </c>
      <c r="G170" s="126" t="s">
        <v>254</v>
      </c>
      <c r="H170" s="144" t="n"/>
      <c r="I170" s="144" t="n">
        <f aca="false" ca="false" dt2D="false" dtr="false" t="normal">I171</f>
        <v>0</v>
      </c>
    </row>
    <row customHeight="true" hidden="true" ht="52.5" outlineLevel="0" r="171">
      <c r="A171" s="123" t="s"/>
      <c r="B171" s="53" t="s">
        <v>289</v>
      </c>
      <c r="C171" s="126" t="n"/>
      <c r="D171" s="126" t="s">
        <v>368</v>
      </c>
      <c r="E171" s="126" t="n"/>
      <c r="F171" s="126" t="s">
        <v>443</v>
      </c>
      <c r="G171" s="126" t="s">
        <v>292</v>
      </c>
      <c r="H171" s="144" t="n"/>
      <c r="I171" s="144" t="n"/>
    </row>
    <row customFormat="true" customHeight="true" ht="81.75" outlineLevel="0" r="172" s="0">
      <c r="A172" s="123" t="s"/>
      <c r="B172" s="129" t="s">
        <v>444</v>
      </c>
      <c r="C172" s="126" t="n"/>
      <c r="D172" s="126" t="n"/>
      <c r="E172" s="126" t="n"/>
      <c r="F172" s="134" t="s">
        <v>445</v>
      </c>
      <c r="G172" s="134" t="n"/>
      <c r="H172" s="146" t="n"/>
      <c r="I172" s="146" t="n">
        <f aca="false" ca="false" dt2D="false" dtr="false" t="normal">I173+I199+I189</f>
        <v>1766548</v>
      </c>
    </row>
    <row customFormat="true" customHeight="true" ht="17.25" outlineLevel="0" r="173" s="0">
      <c r="A173" s="123" t="s"/>
      <c r="B173" s="131" t="s">
        <v>335</v>
      </c>
      <c r="C173" s="132" t="s">
        <v>322</v>
      </c>
      <c r="D173" s="133" t="s"/>
      <c r="E173" s="132" t="n"/>
      <c r="F173" s="132" t="s">
        <v>445</v>
      </c>
      <c r="G173" s="132" t="s">
        <v>254</v>
      </c>
      <c r="H173" s="148" t="n"/>
      <c r="I173" s="148" t="n">
        <f aca="false" ca="false" dt2D="false" dtr="false" t="normal">I174</f>
        <v>944114</v>
      </c>
    </row>
    <row customFormat="true" customHeight="true" ht="33" outlineLevel="0" r="174" s="0">
      <c r="A174" s="123" t="s"/>
      <c r="B174" s="131" t="s">
        <v>446</v>
      </c>
      <c r="C174" s="132" t="n"/>
      <c r="D174" s="132" t="s">
        <v>342</v>
      </c>
      <c r="E174" s="132" t="n"/>
      <c r="F174" s="132" t="s">
        <v>445</v>
      </c>
      <c r="G174" s="132" t="s">
        <v>254</v>
      </c>
      <c r="H174" s="148" t="n"/>
      <c r="I174" s="148" t="n">
        <f aca="false" ca="false" dt2D="false" dtr="false" t="normal">I175+I177+I179+I181+I183+I185+I187</f>
        <v>944114</v>
      </c>
    </row>
    <row customFormat="true" customHeight="true" ht="32.25" outlineLevel="0" r="175" s="0">
      <c r="A175" s="123" t="s"/>
      <c r="B175" s="53" t="s">
        <v>447</v>
      </c>
      <c r="C175" s="126" t="n"/>
      <c r="D175" s="126" t="s">
        <v>342</v>
      </c>
      <c r="E175" s="126" t="n"/>
      <c r="F175" s="126" t="s">
        <v>448</v>
      </c>
      <c r="G175" s="126" t="s">
        <v>254</v>
      </c>
      <c r="H175" s="144" t="n"/>
      <c r="I175" s="144" t="n">
        <f aca="false" ca="false" dt2D="false" dtr="false" t="normal">I176</f>
        <v>452785.98</v>
      </c>
    </row>
    <row customFormat="true" customHeight="true" ht="47.25" outlineLevel="0" r="176" s="0">
      <c r="A176" s="123" t="s"/>
      <c r="B176" s="53" t="s">
        <v>289</v>
      </c>
      <c r="C176" s="126" t="n"/>
      <c r="D176" s="126" t="s">
        <v>342</v>
      </c>
      <c r="E176" s="126" t="n"/>
      <c r="F176" s="126" t="s">
        <v>448</v>
      </c>
      <c r="G176" s="126" t="s">
        <v>292</v>
      </c>
      <c r="H176" s="144" t="n"/>
      <c r="I176" s="144" t="n">
        <f aca="false" ca="false" dt2D="false" dtr="false" t="normal">600000+100000-22214.02-225000</f>
        <v>452785.98</v>
      </c>
    </row>
    <row customFormat="true" customHeight="true" ht="33.75" outlineLevel="0" r="177" s="0">
      <c r="A177" s="123" t="s"/>
      <c r="B177" s="53" t="s">
        <v>449</v>
      </c>
      <c r="C177" s="126" t="n"/>
      <c r="D177" s="126" t="s">
        <v>342</v>
      </c>
      <c r="E177" s="126" t="n"/>
      <c r="F177" s="191" t="s">
        <v>450</v>
      </c>
      <c r="G177" s="126" t="s">
        <v>254</v>
      </c>
      <c r="H177" s="144" t="n"/>
      <c r="I177" s="144" t="n">
        <f aca="false" ca="false" dt2D="false" dtr="false" t="normal">I178</f>
        <v>200000</v>
      </c>
    </row>
    <row customFormat="true" customHeight="true" ht="45.75" outlineLevel="0" r="178" s="0">
      <c r="A178" s="123" t="s"/>
      <c r="B178" s="53" t="s">
        <v>289</v>
      </c>
      <c r="C178" s="126" t="n"/>
      <c r="D178" s="126" t="s">
        <v>342</v>
      </c>
      <c r="E178" s="126" t="n"/>
      <c r="F178" s="191" t="s">
        <v>450</v>
      </c>
      <c r="G178" s="126" t="s">
        <v>292</v>
      </c>
      <c r="H178" s="144" t="n"/>
      <c r="I178" s="144" t="n">
        <v>200000</v>
      </c>
    </row>
    <row customFormat="true" customHeight="true" ht="46.5" outlineLevel="0" r="179" s="0">
      <c r="A179" s="123" t="s"/>
      <c r="B179" s="192" t="s">
        <v>451</v>
      </c>
      <c r="C179" s="126" t="n"/>
      <c r="D179" s="126" t="s">
        <v>342</v>
      </c>
      <c r="E179" s="126" t="n"/>
      <c r="F179" s="191" t="s">
        <v>452</v>
      </c>
      <c r="G179" s="126" t="s">
        <v>254</v>
      </c>
      <c r="H179" s="144" t="n"/>
      <c r="I179" s="144" t="n">
        <f aca="false" ca="false" dt2D="false" dtr="false" t="normal">I180</f>
        <v>20526</v>
      </c>
    </row>
    <row customFormat="true" customHeight="true" ht="46.5" outlineLevel="0" r="180" s="0">
      <c r="A180" s="123" t="s"/>
      <c r="B180" s="192" t="s">
        <v>289</v>
      </c>
      <c r="C180" s="126" t="n"/>
      <c r="D180" s="126" t="s">
        <v>342</v>
      </c>
      <c r="E180" s="126" t="n"/>
      <c r="F180" s="191" t="s">
        <v>452</v>
      </c>
      <c r="G180" s="126" t="s">
        <v>292</v>
      </c>
      <c r="H180" s="144" t="n"/>
      <c r="I180" s="144" t="n">
        <v>20526</v>
      </c>
    </row>
    <row customFormat="true" customHeight="true" ht="32.25" outlineLevel="0" r="181" s="0">
      <c r="A181" s="123" t="s"/>
      <c r="B181" s="192" t="s">
        <v>453</v>
      </c>
      <c r="C181" s="126" t="n"/>
      <c r="D181" s="126" t="s">
        <v>342</v>
      </c>
      <c r="E181" s="126" t="n"/>
      <c r="F181" s="191" t="s">
        <v>454</v>
      </c>
      <c r="G181" s="126" t="s">
        <v>254</v>
      </c>
      <c r="H181" s="144" t="n"/>
      <c r="I181" s="144" t="n">
        <f aca="false" ca="false" dt2D="false" dtr="false" t="normal">I182</f>
        <v>167114</v>
      </c>
    </row>
    <row customFormat="true" customHeight="true" ht="48.75" outlineLevel="0" r="182" s="0">
      <c r="A182" s="123" t="s"/>
      <c r="B182" s="53" t="s">
        <v>289</v>
      </c>
      <c r="C182" s="126" t="n"/>
      <c r="D182" s="126" t="s">
        <v>342</v>
      </c>
      <c r="E182" s="126" t="n"/>
      <c r="F182" s="191" t="s">
        <v>454</v>
      </c>
      <c r="G182" s="126" t="s">
        <v>292</v>
      </c>
      <c r="H182" s="144" t="n"/>
      <c r="I182" s="144" t="n">
        <v>167114</v>
      </c>
    </row>
    <row customFormat="true" customHeight="true" ht="46.5" outlineLevel="0" r="183" s="0">
      <c r="A183" s="123" t="s"/>
      <c r="B183" s="53" t="s">
        <v>455</v>
      </c>
      <c r="C183" s="126" t="n"/>
      <c r="D183" s="126" t="s">
        <v>342</v>
      </c>
      <c r="E183" s="126" t="n"/>
      <c r="F183" s="191" t="s">
        <v>456</v>
      </c>
      <c r="G183" s="126" t="s">
        <v>254</v>
      </c>
      <c r="H183" s="144" t="n"/>
      <c r="I183" s="144" t="n">
        <f aca="false" ca="false" dt2D="false" dtr="false" t="normal">I184</f>
        <v>1688.02</v>
      </c>
    </row>
    <row customFormat="true" customHeight="true" ht="47.25" outlineLevel="0" r="184" s="0">
      <c r="A184" s="123" t="s"/>
      <c r="B184" s="53" t="s">
        <v>289</v>
      </c>
      <c r="C184" s="126" t="n"/>
      <c r="D184" s="126" t="s">
        <v>342</v>
      </c>
      <c r="E184" s="126" t="n"/>
      <c r="F184" s="191" t="s">
        <v>456</v>
      </c>
      <c r="G184" s="126" t="s">
        <v>292</v>
      </c>
      <c r="H184" s="144" t="n"/>
      <c r="I184" s="144" t="n">
        <v>1688.02</v>
      </c>
    </row>
    <row customFormat="true" customHeight="true" ht="37.5" outlineLevel="0" r="185" s="0">
      <c r="A185" s="123" t="s"/>
      <c r="B185" s="53" t="s">
        <v>457</v>
      </c>
      <c r="C185" s="126" t="n"/>
      <c r="D185" s="126" t="s">
        <v>342</v>
      </c>
      <c r="E185" s="126" t="n"/>
      <c r="F185" s="191" t="s">
        <v>458</v>
      </c>
      <c r="G185" s="126" t="s">
        <v>254</v>
      </c>
      <c r="H185" s="144" t="n"/>
      <c r="I185" s="144" t="n">
        <f aca="false" ca="false" dt2D="false" dtr="false" t="normal">I186</f>
        <v>100000</v>
      </c>
    </row>
    <row customFormat="true" customHeight="true" ht="47.25" outlineLevel="0" r="186" s="0">
      <c r="A186" s="123" t="s"/>
      <c r="B186" s="53" t="s">
        <v>289</v>
      </c>
      <c r="C186" s="126" t="n"/>
      <c r="D186" s="126" t="s">
        <v>342</v>
      </c>
      <c r="E186" s="126" t="n"/>
      <c r="F186" s="191" t="s">
        <v>458</v>
      </c>
      <c r="G186" s="126" t="s">
        <v>292</v>
      </c>
      <c r="H186" s="144" t="n"/>
      <c r="I186" s="144" t="n">
        <v>100000</v>
      </c>
    </row>
    <row customFormat="true" customHeight="true" ht="34.5" outlineLevel="0" r="187" s="0">
      <c r="A187" s="123" t="s"/>
      <c r="B187" s="53" t="s">
        <v>459</v>
      </c>
      <c r="C187" s="126" t="n"/>
      <c r="D187" s="126" t="s">
        <v>342</v>
      </c>
      <c r="E187" s="126" t="n"/>
      <c r="F187" s="191" t="s">
        <v>460</v>
      </c>
      <c r="G187" s="126" t="s">
        <v>254</v>
      </c>
      <c r="H187" s="144" t="n"/>
      <c r="I187" s="144" t="n">
        <f aca="false" ca="false" dt2D="false" dtr="false" t="normal">I188</f>
        <v>2000</v>
      </c>
    </row>
    <row customFormat="true" customHeight="true" ht="47.25" outlineLevel="0" r="188" s="0">
      <c r="A188" s="123" t="s"/>
      <c r="B188" s="53" t="s">
        <v>289</v>
      </c>
      <c r="C188" s="126" t="n"/>
      <c r="D188" s="126" t="s">
        <v>342</v>
      </c>
      <c r="E188" s="126" t="n"/>
      <c r="F188" s="191" t="s">
        <v>460</v>
      </c>
      <c r="G188" s="126" t="s">
        <v>292</v>
      </c>
      <c r="H188" s="144" t="n"/>
      <c r="I188" s="144" t="n">
        <v>2000</v>
      </c>
    </row>
    <row customFormat="true" customHeight="true" ht="19.5" outlineLevel="0" r="189" s="0">
      <c r="A189" s="123" t="s"/>
      <c r="B189" s="131" t="s">
        <v>365</v>
      </c>
      <c r="C189" s="132" t="s">
        <v>366</v>
      </c>
      <c r="D189" s="133" t="s"/>
      <c r="E189" s="132" t="s">
        <v>445</v>
      </c>
      <c r="F189" s="133" t="s"/>
      <c r="G189" s="132" t="s">
        <v>254</v>
      </c>
      <c r="H189" s="144" t="n"/>
      <c r="I189" s="148" t="n">
        <f aca="false" ca="false" dt2D="false" dtr="false" t="normal">I190</f>
        <v>423000</v>
      </c>
    </row>
    <row customFormat="true" customHeight="true" ht="18" outlineLevel="0" r="190" s="0">
      <c r="A190" s="123" t="s"/>
      <c r="B190" s="131" t="s">
        <v>367</v>
      </c>
      <c r="C190" s="132" t="s">
        <v>368</v>
      </c>
      <c r="D190" s="133" t="s"/>
      <c r="E190" s="132" t="s">
        <v>445</v>
      </c>
      <c r="F190" s="133" t="s"/>
      <c r="G190" s="132" t="s">
        <v>254</v>
      </c>
      <c r="H190" s="144" t="n"/>
      <c r="I190" s="148" t="n">
        <f aca="false" ca="false" dt2D="false" dtr="false" t="normal">I191+I193+I195+I197</f>
        <v>423000</v>
      </c>
    </row>
    <row customFormat="true" customHeight="true" ht="30.75" outlineLevel="0" r="191" s="0">
      <c r="A191" s="123" t="s"/>
      <c r="B191" s="53" t="s">
        <v>461</v>
      </c>
      <c r="C191" s="126" t="n"/>
      <c r="D191" s="126" t="s">
        <v>368</v>
      </c>
      <c r="E191" s="126" t="n"/>
      <c r="F191" s="191" t="s">
        <v>462</v>
      </c>
      <c r="G191" s="126" t="s">
        <v>254</v>
      </c>
      <c r="H191" s="144" t="n"/>
      <c r="I191" s="144" t="n">
        <f aca="false" ca="false" dt2D="false" dtr="false" t="normal">I192</f>
        <v>100000</v>
      </c>
    </row>
    <row customFormat="true" customHeight="true" ht="30.75" outlineLevel="0" r="192" s="0">
      <c r="A192" s="123" t="s"/>
      <c r="B192" s="53" t="s">
        <v>289</v>
      </c>
      <c r="C192" s="126" t="n"/>
      <c r="D192" s="126" t="s">
        <v>368</v>
      </c>
      <c r="E192" s="126" t="n"/>
      <c r="F192" s="191" t="s">
        <v>462</v>
      </c>
      <c r="G192" s="126" t="s">
        <v>292</v>
      </c>
      <c r="H192" s="144" t="n"/>
      <c r="I192" s="144" t="n">
        <v>100000</v>
      </c>
    </row>
    <row customFormat="true" customHeight="true" ht="31.5" outlineLevel="0" r="193" s="0">
      <c r="A193" s="123" t="s"/>
      <c r="B193" s="53" t="s">
        <v>463</v>
      </c>
      <c r="C193" s="126" t="n"/>
      <c r="D193" s="126" t="s">
        <v>368</v>
      </c>
      <c r="E193" s="126" t="n"/>
      <c r="F193" s="191" t="s">
        <v>464</v>
      </c>
      <c r="G193" s="126" t="s">
        <v>254</v>
      </c>
      <c r="H193" s="144" t="n"/>
      <c r="I193" s="144" t="n">
        <f aca="false" ca="false" dt2D="false" dtr="false" t="normal">I194</f>
        <v>2000</v>
      </c>
    </row>
    <row customFormat="true" customHeight="true" ht="47.25" outlineLevel="0" r="194" s="0">
      <c r="A194" s="123" t="s"/>
      <c r="B194" s="53" t="s">
        <v>289</v>
      </c>
      <c r="C194" s="126" t="n"/>
      <c r="D194" s="126" t="s">
        <v>368</v>
      </c>
      <c r="E194" s="126" t="n"/>
      <c r="F194" s="191" t="s">
        <v>464</v>
      </c>
      <c r="G194" s="126" t="s">
        <v>292</v>
      </c>
      <c r="H194" s="144" t="n"/>
      <c r="I194" s="144" t="n">
        <v>2000</v>
      </c>
    </row>
    <row customFormat="true" customHeight="true" ht="34.5" outlineLevel="0" r="195" s="0">
      <c r="A195" s="123" t="s"/>
      <c r="B195" s="53" t="s">
        <v>465</v>
      </c>
      <c r="C195" s="126" t="n"/>
      <c r="D195" s="126" t="s">
        <v>368</v>
      </c>
      <c r="E195" s="126" t="n"/>
      <c r="F195" s="191" t="s">
        <v>466</v>
      </c>
      <c r="G195" s="126" t="s">
        <v>254</v>
      </c>
      <c r="H195" s="144" t="n"/>
      <c r="I195" s="144" t="n">
        <f aca="false" ca="false" dt2D="false" dtr="false" t="normal">I196</f>
        <v>100000</v>
      </c>
    </row>
    <row customFormat="true" customHeight="true" ht="47.25" outlineLevel="0" r="196" s="0">
      <c r="A196" s="123" t="s"/>
      <c r="B196" s="53" t="s">
        <v>289</v>
      </c>
      <c r="C196" s="126" t="n"/>
      <c r="D196" s="126" t="s">
        <v>368</v>
      </c>
      <c r="E196" s="126" t="n"/>
      <c r="F196" s="191" t="s">
        <v>466</v>
      </c>
      <c r="G196" s="126" t="s">
        <v>292</v>
      </c>
      <c r="H196" s="144" t="n"/>
      <c r="I196" s="144" t="n">
        <v>100000</v>
      </c>
    </row>
    <row customFormat="true" customHeight="true" ht="47.25" outlineLevel="0" r="197" s="0">
      <c r="A197" s="123" t="s"/>
      <c r="B197" s="53" t="s">
        <v>467</v>
      </c>
      <c r="C197" s="126" t="n"/>
      <c r="D197" s="126" t="s">
        <v>368</v>
      </c>
      <c r="E197" s="126" t="n"/>
      <c r="F197" s="191" t="s">
        <v>468</v>
      </c>
      <c r="G197" s="126" t="s">
        <v>254</v>
      </c>
      <c r="H197" s="144" t="n"/>
      <c r="I197" s="144" t="n">
        <f aca="false" ca="false" dt2D="false" dtr="false" t="normal">I198</f>
        <v>221000</v>
      </c>
    </row>
    <row customFormat="true" customHeight="true" ht="47.25" outlineLevel="0" r="198" s="0">
      <c r="A198" s="123" t="s"/>
      <c r="B198" s="53" t="s">
        <v>289</v>
      </c>
      <c r="C198" s="126" t="n"/>
      <c r="D198" s="126" t="s">
        <v>368</v>
      </c>
      <c r="E198" s="126" t="n"/>
      <c r="F198" s="191" t="s">
        <v>468</v>
      </c>
      <c r="G198" s="126" t="s">
        <v>292</v>
      </c>
      <c r="H198" s="144" t="n"/>
      <c r="I198" s="144" t="n">
        <v>221000</v>
      </c>
    </row>
    <row customFormat="true" customHeight="true" ht="15.75" outlineLevel="0" r="199" s="0">
      <c r="A199" s="123" t="s"/>
      <c r="B199" s="131" t="s">
        <v>469</v>
      </c>
      <c r="C199" s="132" t="s">
        <v>410</v>
      </c>
      <c r="D199" s="133" t="s"/>
      <c r="E199" s="132" t="n"/>
      <c r="F199" s="193" t="s">
        <v>445</v>
      </c>
      <c r="G199" s="132" t="s">
        <v>254</v>
      </c>
      <c r="H199" s="148" t="n"/>
      <c r="I199" s="148" t="n">
        <f aca="false" ca="false" dt2D="false" dtr="false" t="normal">I200</f>
        <v>399434</v>
      </c>
    </row>
    <row customFormat="true" customHeight="true" ht="15" outlineLevel="0" r="200" s="0">
      <c r="A200" s="123" t="s"/>
      <c r="B200" s="131" t="s">
        <v>470</v>
      </c>
      <c r="C200" s="132" t="n"/>
      <c r="D200" s="132" t="s">
        <v>412</v>
      </c>
      <c r="E200" s="132" t="n"/>
      <c r="F200" s="132" t="s">
        <v>445</v>
      </c>
      <c r="G200" s="132" t="s">
        <v>254</v>
      </c>
      <c r="H200" s="148" t="n"/>
      <c r="I200" s="148" t="n">
        <f aca="false" ca="false" dt2D="false" dtr="false" t="normal">I201+I203+I205</f>
        <v>399434</v>
      </c>
    </row>
    <row customFormat="true" customHeight="true" ht="30" outlineLevel="0" r="201" s="0">
      <c r="A201" s="123" t="s"/>
      <c r="B201" s="192" t="s">
        <v>471</v>
      </c>
      <c r="C201" s="126" t="n"/>
      <c r="D201" s="126" t="s">
        <v>412</v>
      </c>
      <c r="E201" s="126" t="n"/>
      <c r="F201" s="191" t="s">
        <v>472</v>
      </c>
      <c r="G201" s="126" t="s">
        <v>254</v>
      </c>
      <c r="H201" s="144" t="n"/>
      <c r="I201" s="144" t="n">
        <f aca="false" ca="false" dt2D="false" dtr="false" t="normal">I202</f>
        <v>199434</v>
      </c>
    </row>
    <row customFormat="true" customHeight="true" ht="19.5" outlineLevel="0" r="202" s="0">
      <c r="A202" s="123" t="s"/>
      <c r="B202" s="53" t="s">
        <v>268</v>
      </c>
      <c r="C202" s="126" t="n"/>
      <c r="D202" s="126" t="s">
        <v>412</v>
      </c>
      <c r="E202" s="126" t="n"/>
      <c r="F202" s="191" t="s">
        <v>472</v>
      </c>
      <c r="G202" s="126" t="s">
        <v>269</v>
      </c>
      <c r="H202" s="144" t="n"/>
      <c r="I202" s="144" t="n">
        <v>199434</v>
      </c>
    </row>
    <row customFormat="true" customHeight="true" ht="35.25" outlineLevel="0" r="203" s="0">
      <c r="A203" s="123" t="s"/>
      <c r="B203" s="194" t="s">
        <v>473</v>
      </c>
      <c r="C203" s="179" t="n"/>
      <c r="D203" s="126" t="s">
        <v>412</v>
      </c>
      <c r="E203" s="126" t="n"/>
      <c r="F203" s="191" t="s">
        <v>474</v>
      </c>
      <c r="G203" s="126" t="s">
        <v>254</v>
      </c>
      <c r="H203" s="195" t="n"/>
      <c r="I203" s="195" t="n">
        <f aca="false" ca="false" dt2D="false" dtr="false" t="normal">I204</f>
        <v>100000</v>
      </c>
    </row>
    <row customFormat="true" customHeight="true" ht="19.5" outlineLevel="0" r="204" s="0">
      <c r="A204" s="123" t="s"/>
      <c r="B204" s="53" t="s">
        <v>268</v>
      </c>
      <c r="C204" s="179" t="n"/>
      <c r="D204" s="126" t="s">
        <v>412</v>
      </c>
      <c r="E204" s="126" t="n"/>
      <c r="F204" s="191" t="s">
        <v>474</v>
      </c>
      <c r="G204" s="126" t="s">
        <v>269</v>
      </c>
      <c r="H204" s="195" t="n"/>
      <c r="I204" s="195" t="n">
        <v>100000</v>
      </c>
    </row>
    <row customFormat="true" customHeight="true" ht="34.5" outlineLevel="0" r="205" s="0">
      <c r="A205" s="123" t="s"/>
      <c r="B205" s="194" t="s">
        <v>475</v>
      </c>
      <c r="C205" s="179" t="n"/>
      <c r="D205" s="126" t="s">
        <v>412</v>
      </c>
      <c r="E205" s="126" t="n"/>
      <c r="F205" s="191" t="s">
        <v>476</v>
      </c>
      <c r="G205" s="126" t="s">
        <v>254</v>
      </c>
      <c r="H205" s="195" t="n"/>
      <c r="I205" s="195" t="n">
        <f aca="false" ca="false" dt2D="false" dtr="false" t="normal">I206</f>
        <v>100000</v>
      </c>
    </row>
    <row customFormat="true" customHeight="true" ht="19.5" outlineLevel="0" r="206" s="0">
      <c r="A206" s="196" t="s"/>
      <c r="B206" s="53" t="s">
        <v>268</v>
      </c>
      <c r="C206" s="179" t="n"/>
      <c r="D206" s="126" t="s">
        <v>412</v>
      </c>
      <c r="E206" s="126" t="n"/>
      <c r="F206" s="191" t="s">
        <v>476</v>
      </c>
      <c r="G206" s="126" t="s">
        <v>269</v>
      </c>
      <c r="H206" s="195" t="n"/>
      <c r="I206" s="195" t="n">
        <v>100000</v>
      </c>
    </row>
    <row customHeight="true" ht="19.5" outlineLevel="0" r="207">
      <c r="A207" s="120" t="s">
        <v>477</v>
      </c>
      <c r="B207" s="121" t="s"/>
      <c r="C207" s="121" t="s"/>
      <c r="D207" s="121" t="s"/>
      <c r="E207" s="121" t="s"/>
      <c r="F207" s="121" t="s"/>
      <c r="G207" s="122" t="s"/>
      <c r="H207" s="197" t="n">
        <f aca="false" ca="false" dt2D="false" dtr="false" t="normal">H16+H29+I163+I50</f>
        <v>38110870.69</v>
      </c>
      <c r="I207" s="198" t="s"/>
    </row>
    <row outlineLevel="0" r="208">
      <c r="A208" s="199" t="n"/>
      <c r="B208" s="199" t="n"/>
      <c r="C208" s="199" t="n"/>
      <c r="D208" s="199" t="n"/>
      <c r="E208" s="199" t="n"/>
      <c r="F208" s="199" t="n"/>
      <c r="G208" s="199" t="n"/>
      <c r="H208" s="199" t="n"/>
      <c r="I208" s="199" t="n"/>
    </row>
    <row ht="15.75" outlineLevel="0" r="209">
      <c r="A209" s="5" t="n"/>
    </row>
  </sheetData>
  <mergeCells count="270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3:A14"/>
    <mergeCell ref="B13:C14"/>
    <mergeCell ref="B15:I15"/>
    <mergeCell ref="D13:H13"/>
    <mergeCell ref="D14:E14"/>
    <mergeCell ref="C16:D16"/>
    <mergeCell ref="E16:F16"/>
    <mergeCell ref="G14:H14"/>
    <mergeCell ref="I13:I14"/>
    <mergeCell ref="H16:I16"/>
    <mergeCell ref="H17:I17"/>
    <mergeCell ref="H18:I18"/>
    <mergeCell ref="H19:I19"/>
    <mergeCell ref="H20:I20"/>
    <mergeCell ref="H21:I21"/>
    <mergeCell ref="H25:I25"/>
    <mergeCell ref="H26:I26"/>
    <mergeCell ref="H30:I30"/>
    <mergeCell ref="H29:I29"/>
    <mergeCell ref="H31:I31"/>
    <mergeCell ref="H33:I33"/>
    <mergeCell ref="H34:I34"/>
    <mergeCell ref="H35:I35"/>
    <mergeCell ref="H36:I36"/>
    <mergeCell ref="H37:I37"/>
    <mergeCell ref="H38:I38"/>
    <mergeCell ref="H39:I39"/>
    <mergeCell ref="H40:I40"/>
    <mergeCell ref="H42:I42"/>
    <mergeCell ref="H43:I43"/>
    <mergeCell ref="H44:I44"/>
    <mergeCell ref="H45:I45"/>
    <mergeCell ref="C17:D17"/>
    <mergeCell ref="C18:D18"/>
    <mergeCell ref="C19:D19"/>
    <mergeCell ref="C20:D20"/>
    <mergeCell ref="C21:D21"/>
    <mergeCell ref="E17:F17"/>
    <mergeCell ref="E18:F18"/>
    <mergeCell ref="E19:F19"/>
    <mergeCell ref="E20:F20"/>
    <mergeCell ref="E21:F21"/>
    <mergeCell ref="C25:D25"/>
    <mergeCell ref="C26:D26"/>
    <mergeCell ref="C30:D30"/>
    <mergeCell ref="C29:D29"/>
    <mergeCell ref="E25:F25"/>
    <mergeCell ref="E26:F26"/>
    <mergeCell ref="E30:F30"/>
    <mergeCell ref="E29:F29"/>
    <mergeCell ref="E31:F31"/>
    <mergeCell ref="E33:F33"/>
    <mergeCell ref="E34:F34"/>
    <mergeCell ref="E35:F35"/>
    <mergeCell ref="E36:F36"/>
    <mergeCell ref="E37:F37"/>
    <mergeCell ref="E38:F38"/>
    <mergeCell ref="E39:F39"/>
    <mergeCell ref="E40:F40"/>
    <mergeCell ref="E42:F42"/>
    <mergeCell ref="E43:F43"/>
    <mergeCell ref="E44:F44"/>
    <mergeCell ref="E45:F45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42:D42"/>
    <mergeCell ref="C43:D43"/>
    <mergeCell ref="C44:D44"/>
    <mergeCell ref="C45:D45"/>
    <mergeCell ref="H54:I54"/>
    <mergeCell ref="H61:I61"/>
    <mergeCell ref="H65:I65"/>
    <mergeCell ref="H66:I66"/>
    <mergeCell ref="H67:I67"/>
    <mergeCell ref="H68:I68"/>
    <mergeCell ref="H80:I80"/>
    <mergeCell ref="H81:I81"/>
    <mergeCell ref="H82:I82"/>
    <mergeCell ref="H83:I83"/>
    <mergeCell ref="H84:I84"/>
    <mergeCell ref="H85:I85"/>
    <mergeCell ref="H86:I86"/>
    <mergeCell ref="C50:D50"/>
    <mergeCell ref="C54:D54"/>
    <mergeCell ref="C55:D55"/>
    <mergeCell ref="C56:D56"/>
    <mergeCell ref="C61:D61"/>
    <mergeCell ref="C62:D62"/>
    <mergeCell ref="C63:D63"/>
    <mergeCell ref="C64:D64"/>
    <mergeCell ref="C65:D65"/>
    <mergeCell ref="C66:D66"/>
    <mergeCell ref="C67:D67"/>
    <mergeCell ref="C68:D68"/>
    <mergeCell ref="E62:F62"/>
    <mergeCell ref="E61:F61"/>
    <mergeCell ref="E50:F50"/>
    <mergeCell ref="E54:F54"/>
    <mergeCell ref="E63:F63"/>
    <mergeCell ref="E64:F64"/>
    <mergeCell ref="E65:F65"/>
    <mergeCell ref="E66:F66"/>
    <mergeCell ref="E67:F67"/>
    <mergeCell ref="E68:F68"/>
    <mergeCell ref="E80:F80"/>
    <mergeCell ref="E81:F81"/>
    <mergeCell ref="E82:F82"/>
    <mergeCell ref="H144:I144"/>
    <mergeCell ref="H143:I143"/>
    <mergeCell ref="H142:I142"/>
    <mergeCell ref="H141:I141"/>
    <mergeCell ref="H130:I130"/>
    <mergeCell ref="H129:I129"/>
    <mergeCell ref="H128:I128"/>
    <mergeCell ref="H127:I127"/>
    <mergeCell ref="H126:I126"/>
    <mergeCell ref="H125:I125"/>
    <mergeCell ref="H135:I135"/>
    <mergeCell ref="H136:I136"/>
    <mergeCell ref="H103:I103"/>
    <mergeCell ref="H104:I104"/>
    <mergeCell ref="H105:I105"/>
    <mergeCell ref="H106:I106"/>
    <mergeCell ref="H108:I108"/>
    <mergeCell ref="H109:I109"/>
    <mergeCell ref="H110:I110"/>
    <mergeCell ref="H111:I111"/>
    <mergeCell ref="H112:I112"/>
    <mergeCell ref="H115:I115"/>
    <mergeCell ref="H116:I116"/>
    <mergeCell ref="H87:I87"/>
    <mergeCell ref="H90:I90"/>
    <mergeCell ref="H91:I91"/>
    <mergeCell ref="H102:I102"/>
    <mergeCell ref="H207:I207"/>
    <mergeCell ref="H157:I157"/>
    <mergeCell ref="H156:I156"/>
    <mergeCell ref="H155:I155"/>
    <mergeCell ref="H153:I153"/>
    <mergeCell ref="H152:I152"/>
    <mergeCell ref="H151:I151"/>
    <mergeCell ref="H150:I150"/>
    <mergeCell ref="H149:I149"/>
    <mergeCell ref="H148:I148"/>
    <mergeCell ref="H147:I147"/>
    <mergeCell ref="H146:I146"/>
    <mergeCell ref="H145:I145"/>
    <mergeCell ref="A15:A206"/>
    <mergeCell ref="C142:D142"/>
    <mergeCell ref="C144:D144"/>
    <mergeCell ref="C143:D143"/>
    <mergeCell ref="C141:D141"/>
    <mergeCell ref="C80:D80"/>
    <mergeCell ref="C81:D81"/>
    <mergeCell ref="C82:D82"/>
    <mergeCell ref="C83:D83"/>
    <mergeCell ref="C84:D84"/>
    <mergeCell ref="C85:D85"/>
    <mergeCell ref="C86:D86"/>
    <mergeCell ref="C87:D87"/>
    <mergeCell ref="C90:D90"/>
    <mergeCell ref="C91:D91"/>
    <mergeCell ref="C92:D92"/>
    <mergeCell ref="C93:D93"/>
    <mergeCell ref="C94:D94"/>
    <mergeCell ref="C135:D135"/>
    <mergeCell ref="C130:D130"/>
    <mergeCell ref="C129:D129"/>
    <mergeCell ref="C126:D126"/>
    <mergeCell ref="C125:D125"/>
    <mergeCell ref="C136:D136"/>
    <mergeCell ref="C128:D128"/>
    <mergeCell ref="C127:D127"/>
    <mergeCell ref="C102:D102"/>
    <mergeCell ref="C103:D103"/>
    <mergeCell ref="C104:D104"/>
    <mergeCell ref="C105:D105"/>
    <mergeCell ref="C106:D106"/>
    <mergeCell ref="C108:D108"/>
    <mergeCell ref="C109:D109"/>
    <mergeCell ref="C110:D110"/>
    <mergeCell ref="C111:D111"/>
    <mergeCell ref="C112:D112"/>
    <mergeCell ref="C115:D115"/>
    <mergeCell ref="C116:D116"/>
    <mergeCell ref="C173:D173"/>
    <mergeCell ref="C156:D156"/>
    <mergeCell ref="C157:D157"/>
    <mergeCell ref="C155:D155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A207:G207"/>
    <mergeCell ref="C199:D199"/>
    <mergeCell ref="C190:D190"/>
    <mergeCell ref="E190:F190"/>
    <mergeCell ref="E189:F189"/>
    <mergeCell ref="C189:D189"/>
    <mergeCell ref="C95:D95"/>
    <mergeCell ref="E95:F95"/>
    <mergeCell ref="E93:F93"/>
    <mergeCell ref="E94:F94"/>
    <mergeCell ref="E83:F83"/>
    <mergeCell ref="E84:F84"/>
    <mergeCell ref="E85:F85"/>
    <mergeCell ref="E86:F86"/>
    <mergeCell ref="E87:F87"/>
    <mergeCell ref="E90:F90"/>
    <mergeCell ref="E91:F91"/>
    <mergeCell ref="E92:F92"/>
    <mergeCell ref="E136:F136"/>
    <mergeCell ref="E141:F141"/>
    <mergeCell ref="E143:F143"/>
    <mergeCell ref="E142:F142"/>
    <mergeCell ref="E135:F135"/>
    <mergeCell ref="E129:F129"/>
    <mergeCell ref="E128:F128"/>
    <mergeCell ref="E127:F127"/>
    <mergeCell ref="E126:F126"/>
    <mergeCell ref="E125:F125"/>
    <mergeCell ref="E130:F130"/>
    <mergeCell ref="E157:F157"/>
    <mergeCell ref="E156:F156"/>
    <mergeCell ref="E155:F155"/>
    <mergeCell ref="E153:F153"/>
    <mergeCell ref="E152:F152"/>
    <mergeCell ref="E151:F151"/>
    <mergeCell ref="E150:F150"/>
    <mergeCell ref="E149:F149"/>
    <mergeCell ref="E148:F148"/>
    <mergeCell ref="E147:F147"/>
    <mergeCell ref="E146:F146"/>
    <mergeCell ref="E145:F145"/>
    <mergeCell ref="E144:F144"/>
    <mergeCell ref="E111:F111"/>
    <mergeCell ref="E110:F110"/>
    <mergeCell ref="E109:F109"/>
    <mergeCell ref="E108:F108"/>
    <mergeCell ref="E106:F106"/>
    <mergeCell ref="E105:F105"/>
    <mergeCell ref="E104:F104"/>
    <mergeCell ref="E103:F103"/>
    <mergeCell ref="E102:F102"/>
    <mergeCell ref="E112:F112"/>
    <mergeCell ref="E115:F115"/>
    <mergeCell ref="E116:F116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1"/>
  <rowBreaks count="3" manualBreakCount="3">
    <brk id="21" man="true" max="16383"/>
    <brk id="40" man="true" max="16383"/>
    <brk id="68" man="true" max="16383"/>
  </rowBreaks>
</worksheet>
</file>

<file path=xl/worksheets/sheet1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5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0" width="4.71093745638684"/>
    <col customWidth="true" max="2" min="2" outlineLevel="0" style="0" width="35.8554677977794"/>
    <col customWidth="true" max="3" min="3" outlineLevel="0" style="0" width="0.140625002643222"/>
    <col customWidth="true" max="4" min="4" outlineLevel="0" style="0" width="7.71093762555303"/>
    <col customWidth="true" hidden="true" max="5" min="5" outlineLevel="0" style="0" width="0.710937540969935"/>
    <col customWidth="true" max="6" min="6" outlineLevel="0" style="0" width="14.2851556506495"/>
    <col customWidth="true" max="7" min="7" outlineLevel="0" style="0" width="7.85546847444415"/>
    <col customWidth="true" hidden="true" max="8" min="8" outlineLevel="0" style="0" width="6.71093745638684"/>
    <col customWidth="true" max="9" min="9" outlineLevel="0" style="0" width="16.4257818057373"/>
    <col customWidth="true" hidden="true" max="10" min="10" outlineLevel="0" style="0" width="4.28515632731423"/>
    <col customWidth="true" max="11" min="11" outlineLevel="0" style="0" width="15.4257809599064"/>
  </cols>
  <sheetData>
    <row outlineLevel="0" r="1">
      <c r="A1" s="1" t="s">
        <v>478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</row>
    <row outlineLevel="0" r="2">
      <c r="A2" s="1" t="s">
        <v>479</v>
      </c>
      <c r="B2" s="1" t="s"/>
      <c r="C2" s="1" t="s"/>
      <c r="D2" s="1" t="s"/>
      <c r="E2" s="1" t="s"/>
      <c r="F2" s="1" t="s"/>
      <c r="G2" s="1" t="s"/>
      <c r="H2" s="1" t="s"/>
      <c r="I2" s="1" t="s"/>
      <c r="J2" s="1" t="s"/>
      <c r="K2" s="1" t="s"/>
    </row>
    <row outlineLevel="0" r="3">
      <c r="A3" s="1" t="s">
        <v>2</v>
      </c>
      <c r="B3" s="1" t="s"/>
      <c r="C3" s="1" t="s"/>
      <c r="D3" s="1" t="s"/>
      <c r="E3" s="1" t="s"/>
      <c r="F3" s="1" t="s"/>
      <c r="G3" s="1" t="s"/>
      <c r="H3" s="1" t="s"/>
      <c r="I3" s="1" t="s"/>
      <c r="J3" s="1" t="s"/>
      <c r="K3" s="1" t="s"/>
    </row>
    <row outlineLevel="0" r="4">
      <c r="A4" s="1" t="s">
        <v>480</v>
      </c>
      <c r="B4" s="1" t="s"/>
      <c r="C4" s="1" t="s"/>
      <c r="D4" s="1" t="s"/>
      <c r="E4" s="1" t="s"/>
      <c r="F4" s="1" t="s"/>
      <c r="G4" s="1" t="s"/>
      <c r="H4" s="1" t="s"/>
      <c r="I4" s="1" t="s"/>
      <c r="J4" s="1" t="s"/>
      <c r="K4" s="1" t="s"/>
    </row>
    <row outlineLevel="0" r="5">
      <c r="A5" s="1" t="s">
        <v>4</v>
      </c>
      <c r="B5" s="1" t="s"/>
      <c r="C5" s="1" t="s"/>
      <c r="D5" s="1" t="s"/>
      <c r="E5" s="1" t="s"/>
      <c r="F5" s="1" t="s"/>
      <c r="G5" s="1" t="s"/>
      <c r="H5" s="1" t="s"/>
      <c r="I5" s="1" t="s"/>
      <c r="J5" s="1" t="s"/>
      <c r="K5" s="1" t="s"/>
    </row>
    <row outlineLevel="0" r="6">
      <c r="A6" s="1" t="s">
        <v>5</v>
      </c>
      <c r="B6" s="1" t="s"/>
      <c r="C6" s="1" t="s"/>
      <c r="D6" s="1" t="s"/>
      <c r="E6" s="1" t="s"/>
      <c r="F6" s="1" t="s"/>
      <c r="G6" s="1" t="s"/>
      <c r="H6" s="1" t="s"/>
      <c r="I6" s="1" t="s"/>
      <c r="J6" s="1" t="s"/>
      <c r="K6" s="1" t="s"/>
    </row>
    <row outlineLevel="0" r="7">
      <c r="A7" s="3" t="n"/>
      <c r="B7" s="3" t="s"/>
      <c r="C7" s="3" t="s"/>
      <c r="D7" s="3" t="s"/>
      <c r="E7" s="3" t="s"/>
      <c r="F7" s="3" t="s"/>
      <c r="G7" s="3" t="s"/>
      <c r="H7" s="3" t="s"/>
      <c r="I7" s="3" t="s"/>
    </row>
    <row ht="15.75" outlineLevel="0" r="8">
      <c r="A8" s="35" t="s">
        <v>239</v>
      </c>
      <c r="B8" s="35" t="s"/>
      <c r="C8" s="35" t="s"/>
      <c r="D8" s="35" t="s"/>
      <c r="E8" s="35" t="s"/>
      <c r="F8" s="35" t="s"/>
      <c r="G8" s="35" t="s"/>
      <c r="H8" s="35" t="s"/>
      <c r="I8" s="35" t="s"/>
      <c r="J8" s="35" t="s"/>
      <c r="K8" s="35" t="s"/>
    </row>
    <row ht="15.75" outlineLevel="0" r="9">
      <c r="A9" s="35" t="s">
        <v>481</v>
      </c>
      <c r="B9" s="35" t="s"/>
      <c r="C9" s="35" t="s"/>
      <c r="D9" s="35" t="s"/>
      <c r="E9" s="35" t="s"/>
      <c r="F9" s="35" t="s"/>
      <c r="G9" s="35" t="s"/>
      <c r="H9" s="35" t="s"/>
      <c r="I9" s="35" t="s"/>
      <c r="J9" s="35" t="s"/>
      <c r="K9" s="35" t="s"/>
    </row>
    <row ht="18.75" outlineLevel="0" r="10">
      <c r="A10" s="111" t="n"/>
    </row>
    <row ht="15.75" outlineLevel="0" r="11">
      <c r="A11" s="200" t="s">
        <v>241</v>
      </c>
      <c r="B11" s="200" t="s">
        <v>39</v>
      </c>
      <c r="C11" s="201" t="s"/>
      <c r="D11" s="200" t="s">
        <v>242</v>
      </c>
      <c r="E11" s="202" t="s"/>
      <c r="F11" s="202" t="s"/>
      <c r="G11" s="202" t="s"/>
      <c r="H11" s="203" t="s"/>
      <c r="I11" s="200" t="s">
        <v>482</v>
      </c>
      <c r="J11" s="200" t="s">
        <v>483</v>
      </c>
      <c r="K11" s="201" t="s"/>
    </row>
    <row customHeight="true" ht="96" outlineLevel="0" r="12">
      <c r="A12" s="204" t="s"/>
      <c r="B12" s="205" t="s"/>
      <c r="C12" s="206" t="s"/>
      <c r="D12" s="200" t="s">
        <v>243</v>
      </c>
      <c r="E12" s="203" t="s"/>
      <c r="F12" s="200" t="s">
        <v>244</v>
      </c>
      <c r="G12" s="200" t="s">
        <v>245</v>
      </c>
      <c r="H12" s="203" t="s"/>
      <c r="I12" s="204" t="s"/>
      <c r="J12" s="205" t="s"/>
      <c r="K12" s="206" t="s"/>
    </row>
    <row customHeight="true" ht="34.5" outlineLevel="0" r="13">
      <c r="A13" s="152" t="n">
        <v>800</v>
      </c>
      <c r="B13" s="129" t="s">
        <v>42</v>
      </c>
      <c r="C13" s="207" t="s"/>
      <c r="D13" s="207" t="s"/>
      <c r="E13" s="207" t="s"/>
      <c r="F13" s="207" t="s"/>
      <c r="G13" s="207" t="s"/>
      <c r="H13" s="207" t="s"/>
      <c r="I13" s="207" t="s"/>
      <c r="J13" s="207" t="s"/>
      <c r="K13" s="208" t="s"/>
    </row>
    <row customHeight="true" ht="78.75" outlineLevel="0" r="14">
      <c r="A14" s="209" t="s"/>
      <c r="B14" s="129" t="s">
        <v>246</v>
      </c>
      <c r="C14" s="126" t="n"/>
      <c r="D14" s="130" t="s"/>
      <c r="E14" s="126" t="s">
        <v>247</v>
      </c>
      <c r="F14" s="130" t="s"/>
      <c r="G14" s="126" t="n"/>
      <c r="H14" s="127" t="n">
        <f aca="false" ca="false" dt2D="false" dtr="false" t="normal">H15</f>
        <v>29378300.08</v>
      </c>
      <c r="I14" s="128" t="s"/>
      <c r="J14" s="127" t="n">
        <f aca="false" ca="false" dt2D="false" dtr="false" t="normal">J15</f>
        <v>29830936.48</v>
      </c>
      <c r="K14" s="128" t="s"/>
    </row>
    <row customHeight="true" ht="65.25" outlineLevel="0" r="15">
      <c r="A15" s="209" t="s"/>
      <c r="B15" s="129" t="s">
        <v>248</v>
      </c>
      <c r="C15" s="126" t="n"/>
      <c r="D15" s="130" t="s"/>
      <c r="E15" s="126" t="s">
        <v>249</v>
      </c>
      <c r="F15" s="130" t="s"/>
      <c r="G15" s="126" t="n"/>
      <c r="H15" s="127" t="n">
        <f aca="false" ca="false" dt2D="false" dtr="false" t="normal">H16+H38+H42+I53+H62+I80+H84+H107+H119+H124+I151</f>
        <v>29378300.08</v>
      </c>
      <c r="I15" s="128" t="s"/>
      <c r="J15" s="127" t="n">
        <f aca="false" ca="false" dt2D="false" dtr="false" t="normal">J16+J38+J42+K53+J62+K80+J84+J107+J119+J124+K151</f>
        <v>29830936.48</v>
      </c>
      <c r="K15" s="128" t="s"/>
    </row>
    <row customHeight="true" ht="67.5" outlineLevel="0" r="16">
      <c r="A16" s="209" t="s"/>
      <c r="B16" s="129" t="s">
        <v>250</v>
      </c>
      <c r="C16" s="126" t="n"/>
      <c r="D16" s="130" t="s"/>
      <c r="E16" s="126" t="s">
        <v>251</v>
      </c>
      <c r="F16" s="130" t="s"/>
      <c r="G16" s="126" t="n"/>
      <c r="H16" s="127" t="n">
        <f aca="false" ca="false" dt2D="false" dtr="false" t="normal">H17</f>
        <v>5870949.98</v>
      </c>
      <c r="I16" s="128" t="s"/>
      <c r="J16" s="127" t="n">
        <f aca="false" ca="false" dt2D="false" dtr="false" t="normal">J17</f>
        <v>5920949.98</v>
      </c>
      <c r="K16" s="128" t="s"/>
    </row>
    <row customHeight="true" ht="21.75" outlineLevel="0" r="17">
      <c r="A17" s="209" t="s"/>
      <c r="B17" s="131" t="s">
        <v>252</v>
      </c>
      <c r="C17" s="132" t="s">
        <v>253</v>
      </c>
      <c r="D17" s="133" t="s"/>
      <c r="E17" s="134" t="s">
        <v>251</v>
      </c>
      <c r="F17" s="135" t="s"/>
      <c r="G17" s="132" t="s">
        <v>254</v>
      </c>
      <c r="H17" s="136" t="n">
        <f aca="false" ca="false" dt2D="false" dtr="false" t="normal">H18+H36</f>
        <v>5870949.98</v>
      </c>
      <c r="I17" s="137" t="s"/>
      <c r="J17" s="136" t="n">
        <f aca="false" ca="false" dt2D="false" dtr="false" t="normal">J18+J36</f>
        <v>5920949.98</v>
      </c>
      <c r="K17" s="137" t="s"/>
    </row>
    <row customHeight="true" ht="96" outlineLevel="0" r="18">
      <c r="A18" s="209" t="s"/>
      <c r="B18" s="131" t="s">
        <v>255</v>
      </c>
      <c r="C18" s="132" t="s">
        <v>256</v>
      </c>
      <c r="D18" s="133" t="s"/>
      <c r="E18" s="132" t="s">
        <v>251</v>
      </c>
      <c r="F18" s="133" t="s"/>
      <c r="G18" s="132" t="s">
        <v>254</v>
      </c>
      <c r="H18" s="136" t="n">
        <f aca="false" ca="false" dt2D="false" dtr="false" t="normal">H19+I21+H23+H24</f>
        <v>5870949.98</v>
      </c>
      <c r="I18" s="137" t="s"/>
      <c r="J18" s="136" t="n">
        <f aca="false" ca="false" dt2D="false" dtr="false" t="normal">J19+K21+J23+J24</f>
        <v>5920949.98</v>
      </c>
      <c r="K18" s="137" t="s"/>
    </row>
    <row customHeight="true" ht="66.75" outlineLevel="0" r="19">
      <c r="A19" s="209" t="s"/>
      <c r="B19" s="53" t="s">
        <v>257</v>
      </c>
      <c r="C19" s="126" t="s">
        <v>256</v>
      </c>
      <c r="D19" s="130" t="s"/>
      <c r="E19" s="126" t="s">
        <v>258</v>
      </c>
      <c r="F19" s="130" t="s"/>
      <c r="G19" s="126" t="s">
        <v>254</v>
      </c>
      <c r="H19" s="138" t="n">
        <f aca="false" ca="false" dt2D="false" dtr="false" t="normal">I20</f>
        <v>2932195.97</v>
      </c>
      <c r="I19" s="139" t="s"/>
      <c r="J19" s="138" t="n">
        <f aca="false" ca="false" dt2D="false" dtr="false" t="normal">K20</f>
        <v>2932195.97</v>
      </c>
      <c r="K19" s="139" t="s"/>
    </row>
    <row customHeight="true" ht="111.75" outlineLevel="0" r="20">
      <c r="A20" s="209" t="s"/>
      <c r="B20" s="140" t="s">
        <v>259</v>
      </c>
      <c r="C20" s="141" t="s">
        <v>256</v>
      </c>
      <c r="D20" s="141" t="n"/>
      <c r="E20" s="141" t="s">
        <v>258</v>
      </c>
      <c r="F20" s="141" t="s">
        <v>258</v>
      </c>
      <c r="G20" s="141" t="n">
        <v>100</v>
      </c>
      <c r="H20" s="142" t="n"/>
      <c r="I20" s="142" t="n">
        <v>2932195.97</v>
      </c>
      <c r="J20" s="142" t="n"/>
      <c r="K20" s="142" t="n">
        <v>2932195.97</v>
      </c>
    </row>
    <row customFormat="true" customHeight="true" ht="111.75" outlineLevel="0" r="21" s="0">
      <c r="A21" s="209" t="s"/>
      <c r="B21" s="53" t="s">
        <v>260</v>
      </c>
      <c r="C21" s="141" t="n"/>
      <c r="D21" s="141" t="s">
        <v>256</v>
      </c>
      <c r="E21" s="141" t="n"/>
      <c r="F21" s="141" t="s">
        <v>261</v>
      </c>
      <c r="G21" s="141" t="s">
        <v>254</v>
      </c>
      <c r="H21" s="142" t="n"/>
      <c r="I21" s="142" t="n">
        <f aca="false" ca="false" dt2D="false" dtr="false" t="normal">I22</f>
        <v>1945554.01</v>
      </c>
      <c r="J21" s="142" t="n"/>
      <c r="K21" s="142" t="n">
        <f aca="false" ca="false" dt2D="false" dtr="false" t="normal">K22</f>
        <v>1945554.01</v>
      </c>
    </row>
    <row customFormat="true" customHeight="true" ht="111.75" outlineLevel="0" r="22" s="0">
      <c r="A22" s="209" t="s"/>
      <c r="B22" s="140" t="s">
        <v>259</v>
      </c>
      <c r="C22" s="141" t="n"/>
      <c r="D22" s="141" t="s">
        <v>256</v>
      </c>
      <c r="E22" s="141" t="n"/>
      <c r="F22" s="141" t="s">
        <v>261</v>
      </c>
      <c r="G22" s="141" t="s">
        <v>262</v>
      </c>
      <c r="H22" s="142" t="n"/>
      <c r="I22" s="142" t="n">
        <v>1945554.01</v>
      </c>
      <c r="J22" s="142" t="n"/>
      <c r="K22" s="142" t="n">
        <v>1945554.01</v>
      </c>
    </row>
    <row customHeight="true" ht="50.25" outlineLevel="0" r="23">
      <c r="A23" s="209" t="s"/>
      <c r="B23" s="53" t="s">
        <v>263</v>
      </c>
      <c r="C23" s="126" t="s">
        <v>256</v>
      </c>
      <c r="D23" s="130" t="s"/>
      <c r="E23" s="126" t="s">
        <v>258</v>
      </c>
      <c r="F23" s="130" t="s"/>
      <c r="G23" s="126" t="n">
        <v>200</v>
      </c>
      <c r="H23" s="138" t="n">
        <v>937200</v>
      </c>
      <c r="I23" s="139" t="s"/>
      <c r="J23" s="138" t="n">
        <v>987200</v>
      </c>
      <c r="K23" s="139" t="s"/>
    </row>
    <row customHeight="true" ht="39" outlineLevel="0" r="24">
      <c r="A24" s="209" t="s"/>
      <c r="B24" s="53" t="s">
        <v>264</v>
      </c>
      <c r="C24" s="126" t="s">
        <v>256</v>
      </c>
      <c r="D24" s="130" t="s"/>
      <c r="E24" s="126" t="s">
        <v>258</v>
      </c>
      <c r="F24" s="130" t="s"/>
      <c r="G24" s="126" t="n">
        <v>800</v>
      </c>
      <c r="H24" s="144" t="n">
        <v>56000</v>
      </c>
      <c r="I24" s="145" t="s"/>
      <c r="J24" s="144" t="n">
        <v>56000</v>
      </c>
      <c r="K24" s="145" t="s"/>
    </row>
    <row customHeight="true" ht="20.25" outlineLevel="0" r="25">
      <c r="A25" s="209" t="s"/>
      <c r="B25" s="129" t="s">
        <v>270</v>
      </c>
      <c r="C25" s="134" t="s">
        <v>253</v>
      </c>
      <c r="D25" s="135" t="s"/>
      <c r="E25" s="134" t="n">
        <v>9090000000</v>
      </c>
      <c r="F25" s="135" t="s"/>
      <c r="G25" s="134" t="s">
        <v>254</v>
      </c>
      <c r="H25" s="146" t="n">
        <f aca="false" ca="false" dt2D="false" dtr="false" t="normal">H26+H29+H32</f>
        <v>788199.92</v>
      </c>
      <c r="I25" s="147" t="s"/>
      <c r="J25" s="146" t="n">
        <f aca="false" ca="false" dt2D="false" dtr="false" t="normal">J26+J29+J32</f>
        <v>568113.52</v>
      </c>
      <c r="K25" s="147" t="s"/>
    </row>
    <row customHeight="true" hidden="true" ht="19.5" outlineLevel="0" r="26">
      <c r="A26" s="209" t="s"/>
      <c r="B26" s="131" t="s">
        <v>271</v>
      </c>
      <c r="C26" s="132" t="s">
        <v>272</v>
      </c>
      <c r="D26" s="133" t="s"/>
      <c r="E26" s="132" t="n">
        <v>9090000000</v>
      </c>
      <c r="F26" s="133" t="s"/>
      <c r="G26" s="132" t="s">
        <v>254</v>
      </c>
      <c r="H26" s="148" t="n">
        <f aca="false" ca="false" dt2D="false" dtr="false" t="normal">H27</f>
        <v>0</v>
      </c>
      <c r="I26" s="149" t="s"/>
      <c r="J26" s="148" t="n">
        <f aca="false" ca="false" dt2D="false" dtr="false" t="normal">J27</f>
        <v>0</v>
      </c>
      <c r="K26" s="149" t="s"/>
    </row>
    <row customHeight="true" hidden="true" ht="24.75" outlineLevel="0" r="27">
      <c r="A27" s="209" t="s"/>
      <c r="B27" s="53" t="s">
        <v>273</v>
      </c>
      <c r="C27" s="126" t="s">
        <v>272</v>
      </c>
      <c r="D27" s="130" t="s"/>
      <c r="E27" s="126" t="s">
        <v>274</v>
      </c>
      <c r="F27" s="130" t="s"/>
      <c r="G27" s="126" t="s">
        <v>254</v>
      </c>
      <c r="H27" s="144" t="n">
        <f aca="false" ca="false" dt2D="false" dtr="false" t="normal">I28</f>
        <v>0</v>
      </c>
      <c r="I27" s="145" t="s"/>
      <c r="J27" s="144" t="n">
        <f aca="false" ca="false" dt2D="false" dtr="false" t="normal">K28</f>
        <v>0</v>
      </c>
      <c r="K27" s="145" t="s"/>
    </row>
    <row customHeight="true" hidden="true" ht="33" outlineLevel="0" r="28">
      <c r="A28" s="209" t="s"/>
      <c r="B28" s="53" t="s">
        <v>275</v>
      </c>
      <c r="C28" s="150" t="s">
        <v>272</v>
      </c>
      <c r="D28" s="150" t="n"/>
      <c r="E28" s="150" t="n">
        <v>9099030090</v>
      </c>
      <c r="F28" s="150" t="s">
        <v>274</v>
      </c>
      <c r="G28" s="150" t="n">
        <v>100</v>
      </c>
      <c r="H28" s="153" t="n"/>
      <c r="I28" s="153" t="n"/>
      <c r="J28" s="153" t="n"/>
      <c r="K28" s="153" t="n"/>
    </row>
    <row customHeight="true" ht="26.25" outlineLevel="0" r="29">
      <c r="A29" s="209" t="s"/>
      <c r="B29" s="131" t="s">
        <v>276</v>
      </c>
      <c r="C29" s="132" t="s">
        <v>277</v>
      </c>
      <c r="D29" s="133" t="s"/>
      <c r="E29" s="132" t="n">
        <v>9090000000</v>
      </c>
      <c r="F29" s="133" t="s"/>
      <c r="G29" s="132" t="s">
        <v>254</v>
      </c>
      <c r="H29" s="148" t="n">
        <f aca="false" ca="false" dt2D="false" dtr="false" t="normal">H30</f>
        <v>788199.92</v>
      </c>
      <c r="I29" s="149" t="s"/>
      <c r="J29" s="148" t="n">
        <f aca="false" ca="false" dt2D="false" dtr="false" t="normal">J30</f>
        <v>568113.52</v>
      </c>
      <c r="K29" s="149" t="s"/>
    </row>
    <row customHeight="true" ht="33" outlineLevel="0" r="30">
      <c r="A30" s="209" t="s"/>
      <c r="B30" s="53" t="s">
        <v>278</v>
      </c>
      <c r="C30" s="126" t="s">
        <v>277</v>
      </c>
      <c r="D30" s="130" t="s"/>
      <c r="E30" s="126" t="n">
        <v>9090020001</v>
      </c>
      <c r="F30" s="130" t="s"/>
      <c r="G30" s="126" t="s">
        <v>254</v>
      </c>
      <c r="H30" s="144" t="n">
        <f aca="false" ca="false" dt2D="false" dtr="false" t="normal">H31</f>
        <v>788199.92</v>
      </c>
      <c r="I30" s="145" t="s"/>
      <c r="J30" s="144" t="n">
        <f aca="false" ca="false" dt2D="false" dtr="false" t="normal">J31</f>
        <v>568113.52</v>
      </c>
      <c r="K30" s="145" t="s"/>
    </row>
    <row customHeight="true" ht="21" outlineLevel="0" r="31">
      <c r="A31" s="209" t="s"/>
      <c r="B31" s="53" t="s">
        <v>264</v>
      </c>
      <c r="C31" s="126" t="s">
        <v>277</v>
      </c>
      <c r="D31" s="130" t="s"/>
      <c r="E31" s="126" t="n">
        <v>9090020001</v>
      </c>
      <c r="F31" s="130" t="s"/>
      <c r="G31" s="126" t="n">
        <v>800</v>
      </c>
      <c r="H31" s="144" t="n">
        <v>788199.92</v>
      </c>
      <c r="I31" s="145" t="s"/>
      <c r="J31" s="144" t="n">
        <v>568113.52</v>
      </c>
      <c r="K31" s="145" t="s"/>
    </row>
    <row customHeight="true" hidden="true" ht="21.75" outlineLevel="0" r="32">
      <c r="A32" s="209" t="s"/>
      <c r="B32" s="131" t="s">
        <v>279</v>
      </c>
      <c r="C32" s="132" t="s">
        <v>280</v>
      </c>
      <c r="D32" s="133" t="s"/>
      <c r="E32" s="132" t="n">
        <v>9090000000</v>
      </c>
      <c r="F32" s="133" t="s"/>
      <c r="G32" s="132" t="s">
        <v>254</v>
      </c>
      <c r="H32" s="148" t="n">
        <f aca="false" ca="false" dt2D="false" dtr="false" t="normal">H33</f>
        <v>0</v>
      </c>
      <c r="I32" s="149" t="s"/>
      <c r="J32" s="148" t="n">
        <f aca="false" ca="false" dt2D="false" dtr="false" t="normal">J33</f>
        <v>0</v>
      </c>
      <c r="K32" s="149" t="s"/>
    </row>
    <row customHeight="true" hidden="true" ht="26.25" outlineLevel="0" r="33">
      <c r="A33" s="209" t="s"/>
      <c r="B33" s="53" t="s">
        <v>281</v>
      </c>
      <c r="C33" s="126" t="s">
        <v>280</v>
      </c>
      <c r="D33" s="130" t="s"/>
      <c r="E33" s="126" t="n">
        <v>9090020004</v>
      </c>
      <c r="F33" s="130" t="s"/>
      <c r="G33" s="126" t="s">
        <v>254</v>
      </c>
      <c r="H33" s="144" t="n">
        <f aca="false" ca="false" dt2D="false" dtr="false" t="normal">H34</f>
        <v>0</v>
      </c>
      <c r="I33" s="145" t="s"/>
      <c r="J33" s="144" t="n">
        <f aca="false" ca="false" dt2D="false" dtr="false" t="normal">J34</f>
        <v>0</v>
      </c>
      <c r="K33" s="145" t="s"/>
    </row>
    <row customHeight="true" hidden="true" ht="19.5" outlineLevel="0" r="34">
      <c r="A34" s="209" t="s"/>
      <c r="B34" s="53" t="s">
        <v>264</v>
      </c>
      <c r="C34" s="126" t="s">
        <v>280</v>
      </c>
      <c r="D34" s="130" t="s"/>
      <c r="E34" s="126" t="n">
        <v>9090020004</v>
      </c>
      <c r="F34" s="130" t="s"/>
      <c r="G34" s="126" t="n">
        <v>800</v>
      </c>
      <c r="H34" s="144" t="n"/>
      <c r="I34" s="145" t="s"/>
      <c r="J34" s="144" t="n"/>
      <c r="K34" s="145" t="s"/>
    </row>
    <row customHeight="true" hidden="true" ht="27" outlineLevel="0" r="35">
      <c r="A35" s="209" t="s"/>
      <c r="B35" s="131" t="s">
        <v>279</v>
      </c>
      <c r="C35" s="132" t="s">
        <v>280</v>
      </c>
      <c r="D35" s="133" t="s"/>
      <c r="E35" s="132" t="s">
        <v>251</v>
      </c>
      <c r="F35" s="133" t="s"/>
      <c r="G35" s="132" t="s">
        <v>254</v>
      </c>
      <c r="H35" s="148" t="n">
        <f aca="false" ca="false" dt2D="false" dtr="false" t="normal">H36</f>
        <v>0</v>
      </c>
      <c r="I35" s="149" t="s"/>
      <c r="J35" s="148" t="n">
        <f aca="false" ca="false" dt2D="false" dtr="false" t="normal">J36</f>
        <v>0</v>
      </c>
      <c r="K35" s="149" t="s"/>
    </row>
    <row customHeight="true" hidden="true" ht="32.25" outlineLevel="0" r="36">
      <c r="A36" s="209" t="s"/>
      <c r="B36" s="53" t="s">
        <v>282</v>
      </c>
      <c r="C36" s="126" t="s">
        <v>280</v>
      </c>
      <c r="D36" s="130" t="s"/>
      <c r="E36" s="126" t="s">
        <v>283</v>
      </c>
      <c r="F36" s="130" t="s"/>
      <c r="G36" s="126" t="s">
        <v>254</v>
      </c>
      <c r="H36" s="144" t="n">
        <f aca="false" ca="false" dt2D="false" dtr="false" t="normal">I37</f>
        <v>0</v>
      </c>
      <c r="I36" s="145" t="s"/>
      <c r="J36" s="144" t="n">
        <f aca="false" ca="false" dt2D="false" dtr="false" t="normal">K37</f>
        <v>0</v>
      </c>
      <c r="K36" s="145" t="s"/>
    </row>
    <row customHeight="true" hidden="true" ht="36" outlineLevel="0" r="37">
      <c r="A37" s="209" t="s"/>
      <c r="B37" s="53" t="s">
        <v>284</v>
      </c>
      <c r="C37" s="141" t="s">
        <v>280</v>
      </c>
      <c r="D37" s="141" t="n"/>
      <c r="E37" s="141" t="s">
        <v>283</v>
      </c>
      <c r="F37" s="141" t="s">
        <v>283</v>
      </c>
      <c r="G37" s="141" t="n">
        <v>100</v>
      </c>
      <c r="H37" s="142" t="n"/>
      <c r="I37" s="142" t="n"/>
      <c r="J37" s="142" t="n"/>
      <c r="K37" s="142" t="n"/>
    </row>
    <row customHeight="true" ht="84" outlineLevel="0" r="38">
      <c r="A38" s="209" t="s"/>
      <c r="B38" s="129" t="s">
        <v>285</v>
      </c>
      <c r="C38" s="134" t="n"/>
      <c r="D38" s="135" t="s"/>
      <c r="E38" s="134" t="s">
        <v>286</v>
      </c>
      <c r="F38" s="135" t="s"/>
      <c r="G38" s="134" t="n"/>
      <c r="H38" s="146" t="n">
        <f aca="false" ca="false" dt2D="false" dtr="false" t="normal">H39</f>
        <v>500000</v>
      </c>
      <c r="I38" s="147" t="s"/>
      <c r="J38" s="146" t="n">
        <f aca="false" ca="false" dt2D="false" dtr="false" t="normal">J39</f>
        <v>500000</v>
      </c>
      <c r="K38" s="147" t="s"/>
    </row>
    <row customHeight="true" ht="37.5" outlineLevel="0" r="39">
      <c r="A39" s="209" t="s"/>
      <c r="B39" s="131" t="s">
        <v>279</v>
      </c>
      <c r="C39" s="132" t="s">
        <v>280</v>
      </c>
      <c r="D39" s="133" t="s"/>
      <c r="E39" s="132" t="s">
        <v>286</v>
      </c>
      <c r="F39" s="133" t="s"/>
      <c r="G39" s="132" t="s">
        <v>254</v>
      </c>
      <c r="H39" s="148" t="n">
        <f aca="false" ca="false" dt2D="false" dtr="false" t="normal">H40</f>
        <v>500000</v>
      </c>
      <c r="I39" s="149" t="s"/>
      <c r="J39" s="148" t="n">
        <f aca="false" ca="false" dt2D="false" dtr="false" t="normal">J40</f>
        <v>500000</v>
      </c>
      <c r="K39" s="149" t="s"/>
    </row>
    <row customHeight="true" ht="66.75" outlineLevel="0" r="40">
      <c r="A40" s="209" t="s"/>
      <c r="B40" s="53" t="s">
        <v>287</v>
      </c>
      <c r="C40" s="126" t="s">
        <v>280</v>
      </c>
      <c r="D40" s="130" t="s"/>
      <c r="E40" s="126" t="s">
        <v>288</v>
      </c>
      <c r="F40" s="130" t="s"/>
      <c r="G40" s="126" t="s">
        <v>254</v>
      </c>
      <c r="H40" s="144" t="n">
        <f aca="false" ca="false" dt2D="false" dtr="false" t="normal">H41</f>
        <v>500000</v>
      </c>
      <c r="I40" s="145" t="s"/>
      <c r="J40" s="144" t="n">
        <f aca="false" ca="false" dt2D="false" dtr="false" t="normal">J41</f>
        <v>500000</v>
      </c>
      <c r="K40" s="145" t="s"/>
    </row>
    <row customHeight="true" ht="50.25" outlineLevel="0" r="41">
      <c r="A41" s="209" t="s"/>
      <c r="B41" s="53" t="s">
        <v>263</v>
      </c>
      <c r="C41" s="126" t="s">
        <v>280</v>
      </c>
      <c r="D41" s="130" t="s"/>
      <c r="E41" s="126" t="s">
        <v>288</v>
      </c>
      <c r="F41" s="130" t="s"/>
      <c r="G41" s="126" t="n">
        <v>200</v>
      </c>
      <c r="H41" s="144" t="n">
        <v>500000</v>
      </c>
      <c r="I41" s="145" t="s"/>
      <c r="J41" s="144" t="n">
        <v>500000</v>
      </c>
      <c r="K41" s="145" t="s"/>
    </row>
    <row customHeight="true" ht="53.25" outlineLevel="0" r="42">
      <c r="A42" s="209" t="s"/>
      <c r="B42" s="129" t="s">
        <v>300</v>
      </c>
      <c r="C42" s="134" t="s">
        <v>308</v>
      </c>
      <c r="D42" s="135" t="s"/>
      <c r="E42" s="134" t="s">
        <v>301</v>
      </c>
      <c r="F42" s="135" t="s"/>
      <c r="G42" s="134" t="n"/>
      <c r="H42" s="146" t="n">
        <f aca="false" ca="false" dt2D="false" dtr="false" t="normal">H43</f>
        <v>459920</v>
      </c>
      <c r="I42" s="147" t="s"/>
      <c r="J42" s="146" t="n">
        <f aca="false" ca="false" dt2D="false" dtr="false" t="normal">J43</f>
        <v>489920</v>
      </c>
      <c r="K42" s="147" t="s"/>
    </row>
    <row customHeight="true" ht="51" outlineLevel="0" r="43">
      <c r="A43" s="209" t="s"/>
      <c r="B43" s="131" t="s">
        <v>307</v>
      </c>
      <c r="C43" s="132" t="s">
        <v>308</v>
      </c>
      <c r="D43" s="133" t="s"/>
      <c r="E43" s="132" t="s">
        <v>301</v>
      </c>
      <c r="F43" s="133" t="s"/>
      <c r="G43" s="132" t="s">
        <v>254</v>
      </c>
      <c r="H43" s="148" t="n">
        <f aca="false" ca="false" dt2D="false" dtr="false" t="normal">I44+H47</f>
        <v>459920</v>
      </c>
      <c r="I43" s="149" t="s"/>
      <c r="J43" s="148" t="n">
        <f aca="false" ca="false" dt2D="false" dtr="false" t="normal">K44+J47</f>
        <v>489920</v>
      </c>
      <c r="K43" s="149" t="s"/>
    </row>
    <row customHeight="true" ht="54.75" outlineLevel="0" r="44">
      <c r="A44" s="209" t="s"/>
      <c r="B44" s="131" t="s">
        <v>309</v>
      </c>
      <c r="C44" s="132" t="s">
        <v>310</v>
      </c>
      <c r="D44" s="133" t="s"/>
      <c r="E44" s="132" t="s">
        <v>301</v>
      </c>
      <c r="F44" s="133" t="s"/>
      <c r="G44" s="132" t="s">
        <v>254</v>
      </c>
      <c r="H44" s="148" t="n"/>
      <c r="I44" s="148" t="n">
        <f aca="false" ca="false" dt2D="false" dtr="false" t="normal">I45</f>
        <v>110000</v>
      </c>
      <c r="J44" s="148" t="n"/>
      <c r="K44" s="148" t="n">
        <f aca="false" ca="false" dt2D="false" dtr="false" t="normal">K45</f>
        <v>110000</v>
      </c>
    </row>
    <row customFormat="true" customHeight="true" ht="36" outlineLevel="0" r="45" s="0">
      <c r="A45" s="209" t="s"/>
      <c r="B45" s="53" t="s">
        <v>311</v>
      </c>
      <c r="C45" s="126" t="s">
        <v>310</v>
      </c>
      <c r="D45" s="130" t="s"/>
      <c r="E45" s="126" t="s">
        <v>312</v>
      </c>
      <c r="F45" s="130" t="s"/>
      <c r="G45" s="126" t="s">
        <v>254</v>
      </c>
      <c r="H45" s="144" t="n"/>
      <c r="I45" s="144" t="n">
        <f aca="false" ca="false" dt2D="false" dtr="false" t="normal">I46</f>
        <v>110000</v>
      </c>
      <c r="J45" s="144" t="n"/>
      <c r="K45" s="144" t="n">
        <f aca="false" ca="false" dt2D="false" dtr="false" t="normal">K46</f>
        <v>110000</v>
      </c>
    </row>
    <row customFormat="true" customHeight="true" ht="51" outlineLevel="0" r="46" s="0">
      <c r="A46" s="209" t="s"/>
      <c r="B46" s="180" t="s">
        <v>304</v>
      </c>
      <c r="C46" s="181" t="s">
        <v>310</v>
      </c>
      <c r="D46" s="182" t="s"/>
      <c r="E46" s="126" t="s">
        <v>312</v>
      </c>
      <c r="F46" s="130" t="s"/>
      <c r="G46" s="126" t="s">
        <v>292</v>
      </c>
      <c r="H46" s="144" t="n"/>
      <c r="I46" s="144" t="n">
        <v>110000</v>
      </c>
      <c r="J46" s="144" t="n"/>
      <c r="K46" s="144" t="n">
        <v>110000</v>
      </c>
    </row>
    <row ht="63" outlineLevel="0" r="47">
      <c r="A47" s="209" t="s"/>
      <c r="B47" s="131" t="s">
        <v>313</v>
      </c>
      <c r="C47" s="132" t="s">
        <v>314</v>
      </c>
      <c r="D47" s="133" t="s"/>
      <c r="E47" s="132" t="s">
        <v>301</v>
      </c>
      <c r="F47" s="133" t="s"/>
      <c r="G47" s="132" t="s">
        <v>254</v>
      </c>
      <c r="H47" s="148" t="n">
        <f aca="false" ca="false" dt2D="false" dtr="false" t="normal">H48+H50</f>
        <v>349920</v>
      </c>
      <c r="I47" s="149" t="s"/>
      <c r="J47" s="148" t="n">
        <f aca="false" ca="false" dt2D="false" dtr="false" t="normal">J48+J50</f>
        <v>379920</v>
      </c>
      <c r="K47" s="149" t="s"/>
    </row>
    <row ht="63" outlineLevel="0" r="48">
      <c r="A48" s="209" t="s"/>
      <c r="B48" s="53" t="s">
        <v>315</v>
      </c>
      <c r="C48" s="126" t="s">
        <v>314</v>
      </c>
      <c r="D48" s="130" t="s"/>
      <c r="E48" s="126" t="s">
        <v>316</v>
      </c>
      <c r="F48" s="130" t="s"/>
      <c r="G48" s="126" t="s">
        <v>254</v>
      </c>
      <c r="H48" s="144" t="n">
        <f aca="false" ca="false" dt2D="false" dtr="false" t="normal">H49</f>
        <v>191460</v>
      </c>
      <c r="I48" s="145" t="s"/>
      <c r="J48" s="144" t="n">
        <f aca="false" ca="false" dt2D="false" dtr="false" t="normal">J49</f>
        <v>241460</v>
      </c>
      <c r="K48" s="145" t="s"/>
    </row>
    <row customHeight="true" ht="49.5" outlineLevel="0" r="49">
      <c r="A49" s="209" t="s"/>
      <c r="B49" s="53" t="s">
        <v>263</v>
      </c>
      <c r="C49" s="126" t="s">
        <v>314</v>
      </c>
      <c r="D49" s="130" t="s"/>
      <c r="E49" s="126" t="s">
        <v>316</v>
      </c>
      <c r="F49" s="130" t="s"/>
      <c r="G49" s="126" t="n">
        <v>200</v>
      </c>
      <c r="H49" s="144" t="n">
        <v>191460</v>
      </c>
      <c r="I49" s="145" t="s"/>
      <c r="J49" s="144" t="n">
        <v>241460</v>
      </c>
      <c r="K49" s="145" t="s"/>
    </row>
    <row customHeight="true" ht="51" outlineLevel="0" r="50">
      <c r="A50" s="209" t="s"/>
      <c r="B50" s="210" t="s">
        <v>484</v>
      </c>
      <c r="C50" s="126" t="s">
        <v>314</v>
      </c>
      <c r="D50" s="130" t="s"/>
      <c r="E50" s="126" t="s">
        <v>318</v>
      </c>
      <c r="F50" s="130" t="s"/>
      <c r="G50" s="126" t="s">
        <v>254</v>
      </c>
      <c r="H50" s="144" t="n">
        <f aca="false" ca="false" dt2D="false" dtr="false" t="normal">I51+I52</f>
        <v>158460</v>
      </c>
      <c r="I50" s="145" t="s"/>
      <c r="J50" s="144" t="n">
        <f aca="false" ca="false" dt2D="false" dtr="false" t="normal">K51+K52</f>
        <v>138460</v>
      </c>
      <c r="K50" s="145" t="s"/>
    </row>
    <row customHeight="true" ht="67.5" outlineLevel="0" r="51">
      <c r="A51" s="209" t="s"/>
      <c r="B51" s="53" t="s">
        <v>284</v>
      </c>
      <c r="C51" s="150" t="s">
        <v>314</v>
      </c>
      <c r="D51" s="150" t="n"/>
      <c r="E51" s="150" t="s">
        <v>318</v>
      </c>
      <c r="F51" s="150" t="s">
        <v>318</v>
      </c>
      <c r="G51" s="150" t="n">
        <v>100</v>
      </c>
      <c r="H51" s="153" t="n"/>
      <c r="I51" s="153" t="n">
        <v>100000</v>
      </c>
      <c r="J51" s="153" t="n"/>
      <c r="K51" s="153" t="n">
        <v>100000</v>
      </c>
    </row>
    <row customHeight="true" ht="47.25" outlineLevel="0" r="52">
      <c r="A52" s="209" t="s"/>
      <c r="B52" s="53" t="s">
        <v>289</v>
      </c>
      <c r="C52" s="126" t="n"/>
      <c r="D52" s="126" t="s">
        <v>314</v>
      </c>
      <c r="E52" s="126" t="n"/>
      <c r="F52" s="126" t="s">
        <v>318</v>
      </c>
      <c r="G52" s="126" t="s">
        <v>292</v>
      </c>
      <c r="H52" s="144" t="n"/>
      <c r="I52" s="144" t="n">
        <v>58460</v>
      </c>
      <c r="J52" s="144" t="n"/>
      <c r="K52" s="144" t="n">
        <v>38460</v>
      </c>
    </row>
    <row customHeight="true" ht="65.25" outlineLevel="0" r="53">
      <c r="A53" s="209" t="s"/>
      <c r="B53" s="129" t="s">
        <v>319</v>
      </c>
      <c r="C53" s="134" t="n"/>
      <c r="D53" s="134" t="n"/>
      <c r="E53" s="134" t="n"/>
      <c r="F53" s="134" t="s">
        <v>320</v>
      </c>
      <c r="G53" s="134" t="n"/>
      <c r="H53" s="146" t="n"/>
      <c r="I53" s="146" t="n">
        <f aca="false" ca="false" dt2D="false" dtr="false" t="normal">I54</f>
        <v>180000</v>
      </c>
      <c r="J53" s="146" t="n"/>
      <c r="K53" s="146" t="n">
        <f aca="false" ca="false" dt2D="false" dtr="false" t="normal">K54</f>
        <v>172500</v>
      </c>
    </row>
    <row customHeight="true" ht="20.25" outlineLevel="0" r="54">
      <c r="A54" s="209" t="s"/>
      <c r="B54" s="131" t="s">
        <v>321</v>
      </c>
      <c r="C54" s="132" t="n"/>
      <c r="D54" s="132" t="s">
        <v>322</v>
      </c>
      <c r="E54" s="132" t="n"/>
      <c r="F54" s="132" t="s">
        <v>320</v>
      </c>
      <c r="G54" s="132" t="s">
        <v>254</v>
      </c>
      <c r="H54" s="148" t="n"/>
      <c r="I54" s="148" t="n">
        <f aca="false" ca="false" dt2D="false" dtr="false" t="normal">I55</f>
        <v>180000</v>
      </c>
      <c r="J54" s="148" t="n"/>
      <c r="K54" s="148" t="n">
        <f aca="false" ca="false" dt2D="false" dtr="false" t="normal">K55</f>
        <v>172500</v>
      </c>
    </row>
    <row customHeight="true" ht="30.75" outlineLevel="0" r="55">
      <c r="A55" s="209" t="s"/>
      <c r="B55" s="131" t="s">
        <v>323</v>
      </c>
      <c r="C55" s="132" t="n"/>
      <c r="D55" s="132" t="s">
        <v>324</v>
      </c>
      <c r="E55" s="132" t="n"/>
      <c r="F55" s="132" t="s">
        <v>320</v>
      </c>
      <c r="G55" s="132" t="s">
        <v>254</v>
      </c>
      <c r="H55" s="148" t="n"/>
      <c r="I55" s="148" t="n">
        <f aca="false" ca="false" dt2D="false" dtr="false" t="normal">I56+I58+I60</f>
        <v>180000</v>
      </c>
      <c r="J55" s="148" t="n"/>
      <c r="K55" s="148" t="n">
        <f aca="false" ca="false" dt2D="false" dtr="false" t="normal">K56+K58+K60</f>
        <v>172500</v>
      </c>
    </row>
    <row customHeight="true" ht="51.75" outlineLevel="0" r="56">
      <c r="A56" s="209" t="s"/>
      <c r="B56" s="53" t="s">
        <v>325</v>
      </c>
      <c r="C56" s="126" t="n"/>
      <c r="D56" s="126" t="s">
        <v>324</v>
      </c>
      <c r="E56" s="126" t="n"/>
      <c r="F56" s="126" t="s">
        <v>326</v>
      </c>
      <c r="G56" s="126" t="s">
        <v>254</v>
      </c>
      <c r="H56" s="144" t="n"/>
      <c r="I56" s="144" t="n">
        <f aca="false" ca="false" dt2D="false" dtr="false" t="normal">I57</f>
        <v>144000</v>
      </c>
      <c r="J56" s="144" t="n"/>
      <c r="K56" s="144" t="n">
        <f aca="false" ca="false" dt2D="false" dtr="false" t="normal">K57</f>
        <v>138000</v>
      </c>
    </row>
    <row customHeight="true" ht="54" outlineLevel="0" r="57">
      <c r="A57" s="209" t="s"/>
      <c r="B57" s="53" t="s">
        <v>327</v>
      </c>
      <c r="C57" s="126" t="n"/>
      <c r="D57" s="126" t="s">
        <v>324</v>
      </c>
      <c r="E57" s="126" t="n"/>
      <c r="F57" s="126" t="s">
        <v>326</v>
      </c>
      <c r="G57" s="126" t="s">
        <v>292</v>
      </c>
      <c r="H57" s="144" t="n"/>
      <c r="I57" s="144" t="n">
        <v>144000</v>
      </c>
      <c r="J57" s="144" t="n"/>
      <c r="K57" s="144" t="n">
        <v>138000</v>
      </c>
    </row>
    <row customHeight="true" ht="54" outlineLevel="0" r="58">
      <c r="A58" s="209" t="s"/>
      <c r="B58" s="53" t="s">
        <v>328</v>
      </c>
      <c r="C58" s="126" t="n"/>
      <c r="D58" s="126" t="s">
        <v>324</v>
      </c>
      <c r="E58" s="126" t="n"/>
      <c r="F58" s="126" t="s">
        <v>329</v>
      </c>
      <c r="G58" s="126" t="s">
        <v>254</v>
      </c>
      <c r="H58" s="144" t="n"/>
      <c r="I58" s="144" t="n">
        <f aca="false" ca="false" dt2D="false" dtr="false" t="normal">I59</f>
        <v>0</v>
      </c>
      <c r="J58" s="144" t="n"/>
      <c r="K58" s="144" t="n">
        <f aca="false" ca="false" dt2D="false" dtr="false" t="normal">K59</f>
        <v>0</v>
      </c>
    </row>
    <row customHeight="true" ht="54" outlineLevel="0" r="59">
      <c r="A59" s="209" t="s"/>
      <c r="B59" s="53" t="s">
        <v>330</v>
      </c>
      <c r="C59" s="126" t="n"/>
      <c r="D59" s="126" t="s">
        <v>324</v>
      </c>
      <c r="E59" s="126" t="n"/>
      <c r="F59" s="126" t="s">
        <v>329</v>
      </c>
      <c r="G59" s="126" t="s">
        <v>292</v>
      </c>
      <c r="H59" s="144" t="n"/>
      <c r="I59" s="144" t="n"/>
      <c r="J59" s="144" t="n"/>
      <c r="K59" s="144" t="n"/>
    </row>
    <row customHeight="true" ht="51.75" outlineLevel="0" r="60">
      <c r="A60" s="209" t="s"/>
      <c r="B60" s="53" t="s">
        <v>331</v>
      </c>
      <c r="C60" s="126" t="n"/>
      <c r="D60" s="126" t="s">
        <v>324</v>
      </c>
      <c r="E60" s="126" t="n"/>
      <c r="F60" s="126" t="s">
        <v>332</v>
      </c>
      <c r="G60" s="126" t="s">
        <v>254</v>
      </c>
      <c r="H60" s="144" t="n"/>
      <c r="I60" s="144" t="n">
        <f aca="false" ca="false" dt2D="false" dtr="false" t="normal">I61</f>
        <v>36000</v>
      </c>
      <c r="J60" s="144" t="n"/>
      <c r="K60" s="144" t="n">
        <f aca="false" ca="false" dt2D="false" dtr="false" t="normal">K61</f>
        <v>34500</v>
      </c>
    </row>
    <row customHeight="true" ht="52.5" outlineLevel="0" r="61">
      <c r="A61" s="209" t="s"/>
      <c r="B61" s="53" t="s">
        <v>327</v>
      </c>
      <c r="C61" s="126" t="n"/>
      <c r="D61" s="126" t="s">
        <v>324</v>
      </c>
      <c r="E61" s="126" t="n"/>
      <c r="F61" s="126" t="s">
        <v>332</v>
      </c>
      <c r="G61" s="126" t="s">
        <v>292</v>
      </c>
      <c r="H61" s="144" t="n"/>
      <c r="I61" s="144" t="n">
        <v>36000</v>
      </c>
      <c r="J61" s="144" t="n"/>
      <c r="K61" s="144" t="n">
        <v>34500</v>
      </c>
    </row>
    <row customHeight="true" ht="82.5" outlineLevel="0" r="62">
      <c r="A62" s="209" t="s"/>
      <c r="B62" s="129" t="s">
        <v>333</v>
      </c>
      <c r="C62" s="134" t="n"/>
      <c r="D62" s="135" t="s"/>
      <c r="E62" s="134" t="s">
        <v>334</v>
      </c>
      <c r="F62" s="135" t="s"/>
      <c r="G62" s="184" t="n"/>
      <c r="H62" s="146" t="n">
        <f aca="false" ca="false" dt2D="false" dtr="false" t="normal">H63</f>
        <v>8503756.14</v>
      </c>
      <c r="I62" s="147" t="s"/>
      <c r="J62" s="146" t="n">
        <f aca="false" ca="false" dt2D="false" dtr="false" t="normal">J63</f>
        <v>10108892.54</v>
      </c>
      <c r="K62" s="147" t="s"/>
    </row>
    <row customHeight="true" ht="17.25" outlineLevel="0" r="63">
      <c r="A63" s="209" t="s"/>
      <c r="B63" s="131" t="s">
        <v>335</v>
      </c>
      <c r="C63" s="132" t="s">
        <v>322</v>
      </c>
      <c r="D63" s="133" t="s"/>
      <c r="E63" s="132" t="s">
        <v>334</v>
      </c>
      <c r="F63" s="133" t="s"/>
      <c r="G63" s="132" t="s">
        <v>254</v>
      </c>
      <c r="H63" s="148" t="n">
        <f aca="false" ca="false" dt2D="false" dtr="false" t="normal">H64+H67</f>
        <v>8503756.14</v>
      </c>
      <c r="I63" s="149" t="s"/>
      <c r="J63" s="148" t="n">
        <f aca="false" ca="false" dt2D="false" dtr="false" t="normal">J64+J67</f>
        <v>10108892.54</v>
      </c>
      <c r="K63" s="149" t="s"/>
    </row>
    <row customHeight="true" hidden="true" ht="21.75" outlineLevel="0" r="64">
      <c r="A64" s="209" t="s"/>
      <c r="B64" s="131" t="s">
        <v>336</v>
      </c>
      <c r="C64" s="132" t="s">
        <v>337</v>
      </c>
      <c r="D64" s="133" t="s"/>
      <c r="E64" s="132" t="s">
        <v>334</v>
      </c>
      <c r="F64" s="133" t="s"/>
      <c r="G64" s="132" t="s">
        <v>254</v>
      </c>
      <c r="H64" s="148" t="n">
        <f aca="false" ca="false" dt2D="false" dtr="false" t="normal">H65</f>
        <v>0</v>
      </c>
      <c r="I64" s="149" t="s"/>
      <c r="J64" s="148" t="n">
        <f aca="false" ca="false" dt2D="false" dtr="false" t="normal">J65</f>
        <v>0</v>
      </c>
      <c r="K64" s="149" t="s"/>
    </row>
    <row customHeight="true" hidden="true" ht="30.75" outlineLevel="0" r="65">
      <c r="A65" s="209" t="s"/>
      <c r="B65" s="53" t="s">
        <v>338</v>
      </c>
      <c r="C65" s="126" t="s">
        <v>337</v>
      </c>
      <c r="D65" s="130" t="s"/>
      <c r="E65" s="126" t="s">
        <v>339</v>
      </c>
      <c r="F65" s="130" t="s"/>
      <c r="G65" s="126" t="s">
        <v>254</v>
      </c>
      <c r="H65" s="144" t="n">
        <f aca="false" ca="false" dt2D="false" dtr="false" t="normal">H66</f>
        <v>0</v>
      </c>
      <c r="I65" s="145" t="s"/>
      <c r="J65" s="144" t="n">
        <f aca="false" ca="false" dt2D="false" dtr="false" t="normal">J66</f>
        <v>0</v>
      </c>
      <c r="K65" s="145" t="s"/>
    </row>
    <row customHeight="true" hidden="true" ht="21" outlineLevel="0" r="66">
      <c r="A66" s="209" t="s"/>
      <c r="B66" s="48" t="s">
        <v>340</v>
      </c>
      <c r="C66" s="126" t="s">
        <v>337</v>
      </c>
      <c r="D66" s="130" t="s"/>
      <c r="E66" s="126" t="s">
        <v>339</v>
      </c>
      <c r="F66" s="130" t="s"/>
      <c r="G66" s="126" t="n">
        <v>800</v>
      </c>
      <c r="H66" s="144" t="n"/>
      <c r="I66" s="145" t="s"/>
      <c r="J66" s="144" t="n"/>
      <c r="K66" s="145" t="s"/>
    </row>
    <row customHeight="true" ht="39" outlineLevel="0" r="67">
      <c r="A67" s="209" t="s"/>
      <c r="B67" s="131" t="s">
        <v>341</v>
      </c>
      <c r="C67" s="132" t="s">
        <v>342</v>
      </c>
      <c r="D67" s="133" t="s"/>
      <c r="E67" s="132" t="s">
        <v>334</v>
      </c>
      <c r="F67" s="133" t="s"/>
      <c r="G67" s="132" t="s">
        <v>254</v>
      </c>
      <c r="H67" s="136" t="n">
        <f aca="false" ca="false" dt2D="false" dtr="false" t="normal">H68+I70+H72+I74+I76+I78</f>
        <v>8503756.14</v>
      </c>
      <c r="I67" s="137" t="s"/>
      <c r="J67" s="136" t="n">
        <f aca="false" ca="false" dt2D="false" dtr="false" t="normal">J68+K70+J72+K74+K76+K78</f>
        <v>10108892.54</v>
      </c>
      <c r="K67" s="137" t="s"/>
    </row>
    <row customHeight="true" ht="79.5" outlineLevel="0" r="68">
      <c r="A68" s="209" t="s"/>
      <c r="B68" s="53" t="s">
        <v>343</v>
      </c>
      <c r="C68" s="126" t="s">
        <v>342</v>
      </c>
      <c r="D68" s="130" t="s"/>
      <c r="E68" s="126" t="s">
        <v>344</v>
      </c>
      <c r="F68" s="130" t="s"/>
      <c r="G68" s="126" t="s">
        <v>254</v>
      </c>
      <c r="H68" s="138" t="n">
        <f aca="false" ca="false" dt2D="false" dtr="false" t="normal">H69</f>
        <v>5363756.14</v>
      </c>
      <c r="I68" s="139" t="s"/>
      <c r="J68" s="138" t="n">
        <f aca="false" ca="false" dt2D="false" dtr="false" t="normal">J69</f>
        <v>7068892.54</v>
      </c>
      <c r="K68" s="139" t="s"/>
    </row>
    <row customHeight="true" ht="49.5" outlineLevel="0" r="69">
      <c r="A69" s="209" t="s"/>
      <c r="B69" s="53" t="s">
        <v>263</v>
      </c>
      <c r="C69" s="126" t="s">
        <v>342</v>
      </c>
      <c r="D69" s="130" t="s"/>
      <c r="E69" s="126" t="s">
        <v>344</v>
      </c>
      <c r="F69" s="130" t="s"/>
      <c r="G69" s="126" t="n">
        <v>200</v>
      </c>
      <c r="H69" s="138" t="n">
        <v>5363756.14</v>
      </c>
      <c r="I69" s="139" t="s"/>
      <c r="J69" s="138" t="n">
        <v>7068892.54</v>
      </c>
      <c r="K69" s="139" t="s"/>
    </row>
    <row customHeight="true" ht="49.5" outlineLevel="0" r="70">
      <c r="A70" s="209" t="s"/>
      <c r="B70" s="53" t="s">
        <v>345</v>
      </c>
      <c r="C70" s="126" t="n"/>
      <c r="D70" s="126" t="s">
        <v>342</v>
      </c>
      <c r="E70" s="126" t="n"/>
      <c r="F70" s="126" t="s">
        <v>346</v>
      </c>
      <c r="G70" s="126" t="s">
        <v>254</v>
      </c>
      <c r="H70" s="138" t="n"/>
      <c r="I70" s="138" t="n">
        <f aca="false" ca="false" dt2D="false" dtr="false" t="normal">I71</f>
        <v>500000</v>
      </c>
      <c r="J70" s="138" t="n"/>
      <c r="K70" s="138" t="n">
        <f aca="false" ca="false" dt2D="false" dtr="false" t="normal">K71</f>
        <v>500000</v>
      </c>
    </row>
    <row customHeight="true" ht="49.5" outlineLevel="0" r="71">
      <c r="A71" s="209" t="s"/>
      <c r="B71" s="53" t="s">
        <v>289</v>
      </c>
      <c r="C71" s="126" t="n"/>
      <c r="D71" s="126" t="s">
        <v>342</v>
      </c>
      <c r="E71" s="126" t="n"/>
      <c r="F71" s="126" t="s">
        <v>346</v>
      </c>
      <c r="G71" s="126" t="s">
        <v>292</v>
      </c>
      <c r="H71" s="138" t="n"/>
      <c r="I71" s="138" t="n">
        <v>500000</v>
      </c>
      <c r="J71" s="138" t="n"/>
      <c r="K71" s="138" t="n">
        <v>500000</v>
      </c>
    </row>
    <row customHeight="true" ht="112.5" outlineLevel="0" r="72">
      <c r="A72" s="209" t="s"/>
      <c r="B72" s="53" t="s">
        <v>485</v>
      </c>
      <c r="C72" s="126" t="s">
        <v>342</v>
      </c>
      <c r="D72" s="130" t="s"/>
      <c r="E72" s="126" t="s">
        <v>348</v>
      </c>
      <c r="F72" s="130" t="s"/>
      <c r="G72" s="126" t="s">
        <v>254</v>
      </c>
      <c r="H72" s="144" t="n">
        <f aca="false" ca="false" dt2D="false" dtr="false" t="normal">H73</f>
        <v>2640000</v>
      </c>
      <c r="I72" s="145" t="s"/>
      <c r="J72" s="144" t="n">
        <f aca="false" ca="false" dt2D="false" dtr="false" t="normal">J73</f>
        <v>2540000</v>
      </c>
      <c r="K72" s="145" t="s"/>
    </row>
    <row customHeight="true" ht="46.5" outlineLevel="0" r="73">
      <c r="A73" s="209" t="s"/>
      <c r="B73" s="53" t="s">
        <v>263</v>
      </c>
      <c r="C73" s="126" t="s">
        <v>342</v>
      </c>
      <c r="D73" s="130" t="s"/>
      <c r="E73" s="126" t="s">
        <v>348</v>
      </c>
      <c r="F73" s="130" t="s"/>
      <c r="G73" s="126" t="n">
        <v>200</v>
      </c>
      <c r="H73" s="138" t="n">
        <v>2640000</v>
      </c>
      <c r="I73" s="139" t="s"/>
      <c r="J73" s="138" t="n">
        <v>2540000</v>
      </c>
      <c r="K73" s="139" t="s"/>
    </row>
    <row customHeight="true" hidden="true" ht="31.5" outlineLevel="0" r="74">
      <c r="A74" s="209" t="s"/>
      <c r="B74" s="53" t="s">
        <v>349</v>
      </c>
      <c r="C74" s="126" t="s">
        <v>342</v>
      </c>
      <c r="D74" s="130" t="s"/>
      <c r="E74" s="126" t="s">
        <v>350</v>
      </c>
      <c r="F74" s="130" t="s"/>
      <c r="G74" s="126" t="s">
        <v>254</v>
      </c>
      <c r="H74" s="138" t="n"/>
      <c r="I74" s="138" t="n">
        <f aca="false" ca="false" dt2D="false" dtr="false" t="normal">I75</f>
        <v>0</v>
      </c>
      <c r="J74" s="138" t="n"/>
      <c r="K74" s="138" t="n">
        <f aca="false" ca="false" dt2D="false" dtr="false" t="normal">K75</f>
        <v>0</v>
      </c>
    </row>
    <row customHeight="true" hidden="true" ht="29.25" outlineLevel="0" r="75">
      <c r="A75" s="209" t="s"/>
      <c r="B75" s="53" t="s">
        <v>289</v>
      </c>
      <c r="C75" s="126" t="s">
        <v>342</v>
      </c>
      <c r="D75" s="130" t="s"/>
      <c r="E75" s="126" t="s">
        <v>350</v>
      </c>
      <c r="F75" s="130" t="s"/>
      <c r="G75" s="126" t="s">
        <v>292</v>
      </c>
      <c r="H75" s="138" t="n"/>
      <c r="I75" s="138" t="n"/>
      <c r="J75" s="138" t="n"/>
      <c r="K75" s="138" t="n"/>
    </row>
    <row customHeight="true" hidden="true" ht="45" outlineLevel="0" r="76">
      <c r="A76" s="209" t="s"/>
      <c r="B76" s="53" t="s">
        <v>351</v>
      </c>
      <c r="C76" s="126" t="s">
        <v>342</v>
      </c>
      <c r="D76" s="130" t="s"/>
      <c r="E76" s="126" t="s">
        <v>352</v>
      </c>
      <c r="F76" s="130" t="s"/>
      <c r="G76" s="126" t="s">
        <v>254</v>
      </c>
      <c r="H76" s="138" t="n"/>
      <c r="I76" s="138" t="n">
        <f aca="false" ca="false" dt2D="false" dtr="false" t="normal">I77</f>
        <v>0</v>
      </c>
      <c r="J76" s="138" t="n"/>
      <c r="K76" s="138" t="n">
        <f aca="false" ca="false" dt2D="false" dtr="false" t="normal">K77</f>
        <v>0</v>
      </c>
    </row>
    <row customHeight="true" hidden="true" ht="48.75" outlineLevel="0" r="77">
      <c r="A77" s="209" t="s"/>
      <c r="B77" s="53" t="s">
        <v>353</v>
      </c>
      <c r="C77" s="126" t="s">
        <v>342</v>
      </c>
      <c r="D77" s="130" t="s"/>
      <c r="E77" s="126" t="s">
        <v>352</v>
      </c>
      <c r="F77" s="130" t="s"/>
      <c r="G77" s="126" t="s">
        <v>292</v>
      </c>
      <c r="H77" s="138" t="n"/>
      <c r="I77" s="138" t="n"/>
      <c r="J77" s="138" t="n"/>
      <c r="K77" s="138" t="n"/>
    </row>
    <row customHeight="true" ht="227.25" outlineLevel="0" r="78">
      <c r="A78" s="209" t="s"/>
      <c r="B78" s="53" t="s">
        <v>354</v>
      </c>
      <c r="C78" s="126" t="n"/>
      <c r="D78" s="126" t="s">
        <v>342</v>
      </c>
      <c r="E78" s="126" t="n"/>
      <c r="F78" s="126" t="s">
        <v>355</v>
      </c>
      <c r="G78" s="126" t="s">
        <v>254</v>
      </c>
      <c r="H78" s="211" t="n"/>
      <c r="I78" s="138" t="n">
        <f aca="false" ca="false" dt2D="false" dtr="false" t="normal">I79</f>
        <v>0</v>
      </c>
      <c r="J78" s="211" t="n"/>
      <c r="K78" s="138" t="n">
        <f aca="false" ca="false" dt2D="false" dtr="false" t="normal">K79</f>
        <v>0</v>
      </c>
    </row>
    <row customHeight="true" ht="21.75" outlineLevel="0" r="79">
      <c r="A79" s="209" t="s"/>
      <c r="B79" s="53" t="s">
        <v>356</v>
      </c>
      <c r="C79" s="126" t="n"/>
      <c r="D79" s="126" t="s">
        <v>342</v>
      </c>
      <c r="E79" s="126" t="n"/>
      <c r="F79" s="126" t="s">
        <v>355</v>
      </c>
      <c r="G79" s="126" t="s">
        <v>269</v>
      </c>
      <c r="H79" s="211" t="n"/>
      <c r="I79" s="138" t="n">
        <f aca="false" ca="false" dt2D="false" dtr="false" t="normal">78715.64-78715.64</f>
        <v>0</v>
      </c>
      <c r="J79" s="211" t="n"/>
      <c r="K79" s="138" t="n">
        <f aca="false" ca="false" dt2D="false" dtr="false" t="normal">78715.64-78715.64</f>
        <v>0</v>
      </c>
    </row>
    <row customHeight="true" hidden="true" ht="51" outlineLevel="0" r="80">
      <c r="A80" s="209" t="s"/>
      <c r="B80" s="129" t="s">
        <v>357</v>
      </c>
      <c r="C80" s="126" t="n"/>
      <c r="D80" s="126" t="n"/>
      <c r="E80" s="126" t="n"/>
      <c r="F80" s="134" t="s">
        <v>358</v>
      </c>
      <c r="G80" s="134" t="n"/>
      <c r="H80" s="212" t="n"/>
      <c r="I80" s="127" t="n">
        <f aca="false" ca="false" dt2D="false" dtr="false" t="normal">I81</f>
        <v>0</v>
      </c>
      <c r="J80" s="212" t="n"/>
      <c r="K80" s="127" t="n">
        <f aca="false" ca="false" dt2D="false" dtr="false" t="normal">K81</f>
        <v>0</v>
      </c>
    </row>
    <row customHeight="true" hidden="true" ht="32.25" outlineLevel="0" r="81">
      <c r="A81" s="209" t="s"/>
      <c r="B81" s="129" t="s">
        <v>359</v>
      </c>
      <c r="C81" s="126" t="n"/>
      <c r="D81" s="126" t="s">
        <v>360</v>
      </c>
      <c r="E81" s="126" t="n"/>
      <c r="F81" s="134" t="s">
        <v>358</v>
      </c>
      <c r="G81" s="134" t="n"/>
      <c r="H81" s="212" t="n"/>
      <c r="I81" s="127" t="n">
        <f aca="false" ca="false" dt2D="false" dtr="false" t="normal">I82</f>
        <v>0</v>
      </c>
      <c r="J81" s="212" t="n"/>
      <c r="K81" s="127" t="n">
        <f aca="false" ca="false" dt2D="false" dtr="false" t="normal">K82</f>
        <v>0</v>
      </c>
    </row>
    <row customHeight="true" hidden="true" ht="146.25" outlineLevel="0" r="82">
      <c r="A82" s="209" t="s"/>
      <c r="B82" s="53" t="s">
        <v>361</v>
      </c>
      <c r="C82" s="126" t="n"/>
      <c r="D82" s="126" t="s">
        <v>360</v>
      </c>
      <c r="E82" s="126" t="n"/>
      <c r="F82" s="126" t="s">
        <v>362</v>
      </c>
      <c r="G82" s="126" t="s">
        <v>254</v>
      </c>
      <c r="H82" s="211" t="n"/>
      <c r="I82" s="138" t="n">
        <f aca="false" ca="false" dt2D="false" dtr="false" t="normal">I83</f>
        <v>0</v>
      </c>
      <c r="J82" s="211" t="n"/>
      <c r="K82" s="138" t="n">
        <f aca="false" ca="false" dt2D="false" dtr="false" t="normal">K83</f>
        <v>0</v>
      </c>
    </row>
    <row customHeight="true" hidden="true" ht="34.5" outlineLevel="0" r="83">
      <c r="A83" s="209" t="s"/>
      <c r="B83" s="53" t="s">
        <v>268</v>
      </c>
      <c r="C83" s="126" t="n"/>
      <c r="D83" s="126" t="s">
        <v>360</v>
      </c>
      <c r="E83" s="126" t="n"/>
      <c r="F83" s="126" t="s">
        <v>362</v>
      </c>
      <c r="G83" s="126" t="s">
        <v>269</v>
      </c>
      <c r="H83" s="211" t="n"/>
      <c r="I83" s="138" t="n"/>
      <c r="J83" s="211" t="n"/>
      <c r="K83" s="138" t="n"/>
    </row>
    <row customHeight="true" ht="33.75" outlineLevel="0" r="84">
      <c r="A84" s="209" t="s"/>
      <c r="B84" s="129" t="s">
        <v>363</v>
      </c>
      <c r="C84" s="134" t="n"/>
      <c r="D84" s="135" t="s"/>
      <c r="E84" s="134" t="s">
        <v>364</v>
      </c>
      <c r="F84" s="135" t="s"/>
      <c r="G84" s="184" t="n"/>
      <c r="H84" s="136" t="n">
        <f aca="false" ca="false" dt2D="false" dtr="false" t="normal">H85</f>
        <v>11738715.64</v>
      </c>
      <c r="I84" s="137" t="s"/>
      <c r="J84" s="136" t="n">
        <f aca="false" ca="false" dt2D="false" dtr="false" t="normal">J85</f>
        <v>10493715.64</v>
      </c>
      <c r="K84" s="137" t="s"/>
    </row>
    <row customHeight="true" ht="36" outlineLevel="0" r="85">
      <c r="A85" s="209" t="s"/>
      <c r="B85" s="131" t="s">
        <v>365</v>
      </c>
      <c r="C85" s="132" t="s">
        <v>366</v>
      </c>
      <c r="D85" s="133" t="s"/>
      <c r="E85" s="132" t="s">
        <v>364</v>
      </c>
      <c r="F85" s="133" t="s"/>
      <c r="G85" s="132" t="s">
        <v>254</v>
      </c>
      <c r="H85" s="136" t="n">
        <f aca="false" ca="false" dt2D="false" dtr="false" t="normal">H86</f>
        <v>11738715.64</v>
      </c>
      <c r="I85" s="137" t="s"/>
      <c r="J85" s="136" t="n">
        <f aca="false" ca="false" dt2D="false" dtr="false" t="normal">J86</f>
        <v>10493715.64</v>
      </c>
      <c r="K85" s="137" t="s"/>
    </row>
    <row customHeight="true" ht="19.5" outlineLevel="0" r="86">
      <c r="A86" s="209" t="s"/>
      <c r="B86" s="131" t="s">
        <v>367</v>
      </c>
      <c r="C86" s="132" t="s">
        <v>368</v>
      </c>
      <c r="D86" s="133" t="s"/>
      <c r="E86" s="132" t="s">
        <v>364</v>
      </c>
      <c r="F86" s="133" t="s"/>
      <c r="G86" s="132" t="s">
        <v>254</v>
      </c>
      <c r="H86" s="136" t="n">
        <f aca="false" ca="false" dt2D="false" dtr="false" t="normal">H87+I89+H91+H93+H97+I99+I101+I103+I95+I105</f>
        <v>11738715.64</v>
      </c>
      <c r="I86" s="137" t="s"/>
      <c r="J86" s="136" t="n">
        <f aca="false" ca="false" dt2D="false" dtr="false" t="normal">J87+K89+J91+J93+J97+K99+K101+K103+K95+K105</f>
        <v>10493715.64</v>
      </c>
      <c r="K86" s="137" t="s"/>
    </row>
    <row customHeight="true" ht="49.5" outlineLevel="0" r="87">
      <c r="A87" s="209" t="s"/>
      <c r="B87" s="53" t="s">
        <v>369</v>
      </c>
      <c r="C87" s="126" t="s">
        <v>368</v>
      </c>
      <c r="D87" s="130" t="s"/>
      <c r="E87" s="126" t="s">
        <v>370</v>
      </c>
      <c r="F87" s="130" t="s"/>
      <c r="G87" s="126" t="s">
        <v>254</v>
      </c>
      <c r="H87" s="138" t="n">
        <f aca="false" ca="false" dt2D="false" dtr="false" t="normal">H88</f>
        <v>5780000</v>
      </c>
      <c r="I87" s="139" t="s"/>
      <c r="J87" s="138" t="n">
        <f aca="false" ca="false" dt2D="false" dtr="false" t="normal">J88</f>
        <v>5030000</v>
      </c>
      <c r="K87" s="139" t="s"/>
    </row>
    <row customHeight="true" ht="52.5" outlineLevel="0" r="88">
      <c r="A88" s="209" t="s"/>
      <c r="B88" s="53" t="s">
        <v>263</v>
      </c>
      <c r="C88" s="126" t="s">
        <v>368</v>
      </c>
      <c r="D88" s="130" t="s"/>
      <c r="E88" s="126" t="s">
        <v>370</v>
      </c>
      <c r="F88" s="130" t="s"/>
      <c r="G88" s="126" t="n">
        <v>200</v>
      </c>
      <c r="H88" s="138" t="n">
        <v>5780000</v>
      </c>
      <c r="I88" s="139" t="s"/>
      <c r="J88" s="138" t="n">
        <v>5030000</v>
      </c>
      <c r="K88" s="139" t="s"/>
    </row>
    <row customHeight="true" ht="52.5" outlineLevel="0" r="89">
      <c r="A89" s="209" t="s"/>
      <c r="B89" s="53" t="s">
        <v>371</v>
      </c>
      <c r="C89" s="150" t="s">
        <v>368</v>
      </c>
      <c r="D89" s="150" t="n"/>
      <c r="E89" s="150" t="s">
        <v>372</v>
      </c>
      <c r="F89" s="150" t="s">
        <v>372</v>
      </c>
      <c r="G89" s="150" t="s">
        <v>254</v>
      </c>
      <c r="H89" s="153" t="n"/>
      <c r="I89" s="153" t="n">
        <f aca="false" ca="false" dt2D="false" dtr="false" t="normal">H90</f>
        <v>2088715.64</v>
      </c>
      <c r="J89" s="153" t="n"/>
      <c r="K89" s="213" t="n">
        <f aca="false" ca="false" dt2D="false" dtr="false" t="normal">J90</f>
        <v>1468715.64</v>
      </c>
    </row>
    <row customHeight="true" ht="52.5" outlineLevel="0" r="90">
      <c r="A90" s="209" t="s"/>
      <c r="B90" s="53" t="s">
        <v>289</v>
      </c>
      <c r="C90" s="126" t="s">
        <v>368</v>
      </c>
      <c r="D90" s="130" t="s"/>
      <c r="E90" s="126" t="s">
        <v>372</v>
      </c>
      <c r="F90" s="130" t="s"/>
      <c r="G90" s="126" t="n">
        <v>200</v>
      </c>
      <c r="H90" s="138" t="n">
        <f aca="false" ca="false" dt2D="false" dtr="false" t="normal">2010000+78715.64</f>
        <v>2088715.64</v>
      </c>
      <c r="I90" s="139" t="s"/>
      <c r="J90" s="138" t="n">
        <f aca="false" ca="false" dt2D="false" dtr="false" t="normal">1390000+78715.64</f>
        <v>1468715.64</v>
      </c>
      <c r="K90" s="139" t="s"/>
    </row>
    <row customHeight="true" ht="34.5" outlineLevel="0" r="91">
      <c r="A91" s="209" t="s"/>
      <c r="B91" s="53" t="s">
        <v>373</v>
      </c>
      <c r="C91" s="126" t="s">
        <v>368</v>
      </c>
      <c r="D91" s="130" t="s"/>
      <c r="E91" s="126" t="s">
        <v>374</v>
      </c>
      <c r="F91" s="130" t="s"/>
      <c r="G91" s="126" t="s">
        <v>254</v>
      </c>
      <c r="H91" s="138" t="n">
        <f aca="false" ca="false" dt2D="false" dtr="false" t="normal">H92</f>
        <v>230000</v>
      </c>
      <c r="I91" s="139" t="s"/>
      <c r="J91" s="138" t="n">
        <f aca="false" ca="false" dt2D="false" dtr="false" t="normal">J92</f>
        <v>230000</v>
      </c>
      <c r="K91" s="139" t="s"/>
    </row>
    <row customHeight="true" ht="51" outlineLevel="0" r="92">
      <c r="A92" s="209" t="s"/>
      <c r="B92" s="53" t="s">
        <v>289</v>
      </c>
      <c r="C92" s="126" t="s">
        <v>368</v>
      </c>
      <c r="D92" s="130" t="s"/>
      <c r="E92" s="126" t="s">
        <v>374</v>
      </c>
      <c r="F92" s="130" t="s"/>
      <c r="G92" s="126" t="n">
        <v>200</v>
      </c>
      <c r="H92" s="138" t="n">
        <v>230000</v>
      </c>
      <c r="I92" s="139" t="s"/>
      <c r="J92" s="138" t="n">
        <v>230000</v>
      </c>
      <c r="K92" s="139" t="s"/>
    </row>
    <row customHeight="true" hidden="true" ht="37.5" outlineLevel="0" r="93">
      <c r="A93" s="209" t="s"/>
      <c r="B93" s="53" t="s">
        <v>375</v>
      </c>
      <c r="C93" s="126" t="s">
        <v>368</v>
      </c>
      <c r="D93" s="130" t="s"/>
      <c r="E93" s="126" t="s">
        <v>376</v>
      </c>
      <c r="F93" s="130" t="s"/>
      <c r="G93" s="126" t="s">
        <v>254</v>
      </c>
      <c r="H93" s="138" t="n">
        <f aca="false" ca="false" dt2D="false" dtr="false" t="normal">H94</f>
        <v>0</v>
      </c>
      <c r="I93" s="139" t="s"/>
      <c r="J93" s="138" t="n">
        <f aca="false" ca="false" dt2D="false" dtr="false" t="normal">J94</f>
        <v>0</v>
      </c>
      <c r="K93" s="139" t="s"/>
    </row>
    <row customHeight="true" hidden="true" ht="52.5" outlineLevel="0" r="94">
      <c r="A94" s="209" t="s"/>
      <c r="B94" s="53" t="s">
        <v>263</v>
      </c>
      <c r="C94" s="126" t="s">
        <v>368</v>
      </c>
      <c r="D94" s="130" t="s"/>
      <c r="E94" s="126" t="s">
        <v>376</v>
      </c>
      <c r="F94" s="130" t="s"/>
      <c r="G94" s="126" t="n">
        <v>200</v>
      </c>
      <c r="H94" s="138" t="n"/>
      <c r="I94" s="139" t="s"/>
      <c r="J94" s="138" t="n"/>
      <c r="K94" s="139" t="s"/>
    </row>
    <row customFormat="true" customHeight="true" ht="23.25" outlineLevel="0" r="95" s="0">
      <c r="A95" s="209" t="s"/>
      <c r="B95" s="53" t="s">
        <v>377</v>
      </c>
      <c r="C95" s="126" t="n"/>
      <c r="D95" s="126" t="s">
        <v>368</v>
      </c>
      <c r="E95" s="126" t="n"/>
      <c r="F95" s="126" t="s">
        <v>378</v>
      </c>
      <c r="G95" s="126" t="s">
        <v>254</v>
      </c>
      <c r="H95" s="138" t="n"/>
      <c r="I95" s="138" t="n">
        <f aca="false" ca="false" dt2D="false" dtr="false" t="normal">I96</f>
        <v>1100000</v>
      </c>
      <c r="J95" s="138" t="n"/>
      <c r="K95" s="138" t="n">
        <f aca="false" ca="false" dt2D="false" dtr="false" t="normal">K96</f>
        <v>1300000</v>
      </c>
    </row>
    <row customFormat="true" customHeight="true" ht="52.5" outlineLevel="0" r="96" s="0">
      <c r="A96" s="209" t="s"/>
      <c r="B96" s="53" t="s">
        <v>263</v>
      </c>
      <c r="C96" s="126" t="n"/>
      <c r="D96" s="126" t="s">
        <v>368</v>
      </c>
      <c r="E96" s="126" t="n"/>
      <c r="F96" s="126" t="s">
        <v>378</v>
      </c>
      <c r="G96" s="126" t="s">
        <v>292</v>
      </c>
      <c r="H96" s="138" t="n"/>
      <c r="I96" s="138" t="n">
        <v>1100000</v>
      </c>
      <c r="J96" s="138" t="n"/>
      <c r="K96" s="138" t="n">
        <v>1300000</v>
      </c>
    </row>
    <row customHeight="true" ht="52.5" outlineLevel="0" r="97">
      <c r="A97" s="209" t="s"/>
      <c r="B97" s="53" t="s">
        <v>379</v>
      </c>
      <c r="C97" s="126" t="s">
        <v>368</v>
      </c>
      <c r="D97" s="130" t="s"/>
      <c r="E97" s="126" t="s">
        <v>380</v>
      </c>
      <c r="F97" s="130" t="s"/>
      <c r="G97" s="126" t="s">
        <v>254</v>
      </c>
      <c r="H97" s="138" t="n">
        <f aca="false" ca="false" dt2D="false" dtr="false" t="normal">H98</f>
        <v>1950000</v>
      </c>
      <c r="I97" s="139" t="s"/>
      <c r="J97" s="138" t="n">
        <f aca="false" ca="false" dt2D="false" dtr="false" t="normal">J98</f>
        <v>1875000</v>
      </c>
      <c r="K97" s="139" t="s"/>
    </row>
    <row customHeight="true" ht="52.5" outlineLevel="0" r="98">
      <c r="A98" s="209" t="s"/>
      <c r="B98" s="53" t="s">
        <v>263</v>
      </c>
      <c r="C98" s="126" t="s">
        <v>368</v>
      </c>
      <c r="D98" s="130" t="s"/>
      <c r="E98" s="126" t="s">
        <v>380</v>
      </c>
      <c r="F98" s="130" t="s"/>
      <c r="G98" s="126" t="n">
        <v>200</v>
      </c>
      <c r="H98" s="138" t="n">
        <v>1950000</v>
      </c>
      <c r="I98" s="139" t="s"/>
      <c r="J98" s="138" t="n">
        <v>1875000</v>
      </c>
      <c r="K98" s="139" t="s"/>
    </row>
    <row customHeight="true" ht="129.75" outlineLevel="0" r="99">
      <c r="A99" s="209" t="s"/>
      <c r="B99" s="53" t="s">
        <v>381</v>
      </c>
      <c r="C99" s="126" t="n"/>
      <c r="D99" s="126" t="s">
        <v>368</v>
      </c>
      <c r="E99" s="126" t="n"/>
      <c r="F99" s="126" t="s">
        <v>382</v>
      </c>
      <c r="G99" s="126" t="s">
        <v>254</v>
      </c>
      <c r="H99" s="138" t="n"/>
      <c r="I99" s="138" t="n">
        <f aca="false" ca="false" dt2D="false" dtr="false" t="normal">I100</f>
        <v>120000</v>
      </c>
      <c r="J99" s="138" t="n"/>
      <c r="K99" s="138" t="n">
        <f aca="false" ca="false" dt2D="false" dtr="false" t="normal">K100</f>
        <v>120000</v>
      </c>
    </row>
    <row customHeight="true" ht="52.5" outlineLevel="0" r="100">
      <c r="A100" s="209" t="s"/>
      <c r="B100" s="185" t="s">
        <v>289</v>
      </c>
      <c r="C100" s="126" t="n"/>
      <c r="D100" s="126" t="s">
        <v>368</v>
      </c>
      <c r="E100" s="126" t="n"/>
      <c r="F100" s="126" t="s">
        <v>382</v>
      </c>
      <c r="G100" s="126" t="s">
        <v>292</v>
      </c>
      <c r="H100" s="138" t="n"/>
      <c r="I100" s="138" t="n">
        <v>120000</v>
      </c>
      <c r="J100" s="138" t="n"/>
      <c r="K100" s="138" t="n">
        <v>120000</v>
      </c>
    </row>
    <row customHeight="true" ht="112.5" outlineLevel="0" r="101">
      <c r="A101" s="209" t="s"/>
      <c r="B101" s="53" t="s">
        <v>383</v>
      </c>
      <c r="C101" s="126" t="n"/>
      <c r="D101" s="126" t="s">
        <v>368</v>
      </c>
      <c r="E101" s="126" t="n"/>
      <c r="F101" s="126" t="s">
        <v>384</v>
      </c>
      <c r="G101" s="126" t="s">
        <v>254</v>
      </c>
      <c r="H101" s="138" t="n"/>
      <c r="I101" s="138" t="n">
        <f aca="false" ca="false" dt2D="false" dtr="false" t="normal">I102</f>
        <v>120000</v>
      </c>
      <c r="J101" s="138" t="n"/>
      <c r="K101" s="138" t="n">
        <f aca="false" ca="false" dt2D="false" dtr="false" t="normal">K102</f>
        <v>120000</v>
      </c>
    </row>
    <row customHeight="true" ht="52.5" outlineLevel="0" r="102">
      <c r="A102" s="209" t="s"/>
      <c r="B102" s="53" t="s">
        <v>289</v>
      </c>
      <c r="C102" s="126" t="n"/>
      <c r="D102" s="126" t="s">
        <v>368</v>
      </c>
      <c r="E102" s="126" t="n"/>
      <c r="F102" s="126" t="s">
        <v>384</v>
      </c>
      <c r="G102" s="126" t="s">
        <v>292</v>
      </c>
      <c r="H102" s="138" t="n"/>
      <c r="I102" s="138" t="n">
        <v>120000</v>
      </c>
      <c r="J102" s="138" t="n"/>
      <c r="K102" s="138" t="n">
        <v>120000</v>
      </c>
    </row>
    <row customHeight="true" hidden="true" ht="129.75" outlineLevel="0" r="103">
      <c r="A103" s="209" t="s"/>
      <c r="B103" s="53" t="s">
        <v>385</v>
      </c>
      <c r="C103" s="126" t="n"/>
      <c r="D103" s="126" t="s">
        <v>368</v>
      </c>
      <c r="E103" s="126" t="n"/>
      <c r="F103" s="126" t="s">
        <v>386</v>
      </c>
      <c r="G103" s="126" t="s">
        <v>254</v>
      </c>
      <c r="H103" s="138" t="n"/>
      <c r="I103" s="138" t="n">
        <f aca="false" ca="false" dt2D="false" dtr="false" t="normal">I104</f>
        <v>0</v>
      </c>
      <c r="J103" s="138" t="n"/>
      <c r="K103" s="138" t="n">
        <f aca="false" ca="false" dt2D="false" dtr="false" t="normal">K104</f>
        <v>0</v>
      </c>
    </row>
    <row customHeight="true" hidden="true" ht="52.5" outlineLevel="0" r="104">
      <c r="A104" s="209" t="s"/>
      <c r="B104" s="53" t="s">
        <v>289</v>
      </c>
      <c r="C104" s="126" t="n"/>
      <c r="D104" s="126" t="s">
        <v>368</v>
      </c>
      <c r="E104" s="126" t="n"/>
      <c r="F104" s="126" t="s">
        <v>386</v>
      </c>
      <c r="G104" s="126" t="s">
        <v>292</v>
      </c>
      <c r="H104" s="138" t="n"/>
      <c r="I104" s="138" t="n"/>
      <c r="J104" s="138" t="n"/>
      <c r="K104" s="138" t="n"/>
    </row>
    <row customFormat="true" customHeight="true" ht="52.5" outlineLevel="0" r="105" s="0">
      <c r="A105" s="209" t="s"/>
      <c r="B105" s="53" t="s">
        <v>387</v>
      </c>
      <c r="C105" s="126" t="n"/>
      <c r="D105" s="126" t="s">
        <v>368</v>
      </c>
      <c r="E105" s="126" t="n"/>
      <c r="F105" s="126" t="s">
        <v>388</v>
      </c>
      <c r="G105" s="126" t="s">
        <v>254</v>
      </c>
      <c r="H105" s="138" t="n"/>
      <c r="I105" s="138" t="n">
        <f aca="false" ca="false" dt2D="false" dtr="false" t="normal">I106</f>
        <v>350000</v>
      </c>
      <c r="J105" s="138" t="n"/>
      <c r="K105" s="138" t="n">
        <f aca="false" ca="false" dt2D="false" dtr="false" t="normal">K106</f>
        <v>350000</v>
      </c>
    </row>
    <row customFormat="true" customHeight="true" ht="22.5" outlineLevel="0" r="106" s="0">
      <c r="A106" s="209" t="s"/>
      <c r="B106" s="53" t="s">
        <v>268</v>
      </c>
      <c r="C106" s="126" t="n"/>
      <c r="D106" s="126" t="s">
        <v>368</v>
      </c>
      <c r="E106" s="126" t="n"/>
      <c r="F106" s="126" t="s">
        <v>388</v>
      </c>
      <c r="G106" s="126" t="s">
        <v>269</v>
      </c>
      <c r="H106" s="138" t="n"/>
      <c r="I106" s="138" t="n">
        <v>350000</v>
      </c>
      <c r="J106" s="138" t="n"/>
      <c r="K106" s="138" t="n">
        <v>350000</v>
      </c>
    </row>
    <row customHeight="true" ht="52.5" outlineLevel="0" r="107">
      <c r="A107" s="209" t="s"/>
      <c r="B107" s="129" t="s">
        <v>389</v>
      </c>
      <c r="C107" s="134" t="n"/>
      <c r="D107" s="135" t="s"/>
      <c r="E107" s="134" t="s">
        <v>390</v>
      </c>
      <c r="F107" s="135" t="s"/>
      <c r="G107" s="184" t="n"/>
      <c r="H107" s="146" t="n">
        <f aca="false" ca="false" dt2D="false" dtr="false" t="normal">H108</f>
        <v>1072000</v>
      </c>
      <c r="I107" s="147" t="s"/>
      <c r="J107" s="146" t="n">
        <f aca="false" ca="false" dt2D="false" dtr="false" t="normal">J108</f>
        <v>1092000</v>
      </c>
      <c r="K107" s="147" t="s"/>
    </row>
    <row customHeight="true" ht="39.75" outlineLevel="0" r="108">
      <c r="A108" s="209" t="s"/>
      <c r="B108" s="131" t="s">
        <v>365</v>
      </c>
      <c r="C108" s="132" t="s">
        <v>366</v>
      </c>
      <c r="D108" s="133" t="s"/>
      <c r="E108" s="132" t="s">
        <v>390</v>
      </c>
      <c r="F108" s="133" t="s"/>
      <c r="G108" s="132" t="s">
        <v>254</v>
      </c>
      <c r="H108" s="148" t="n">
        <f aca="false" ca="false" dt2D="false" dtr="false" t="normal">H109+H112</f>
        <v>1072000</v>
      </c>
      <c r="I108" s="149" t="s"/>
      <c r="J108" s="148" t="n">
        <f aca="false" ca="false" dt2D="false" dtr="false" t="normal">J109+J112</f>
        <v>1092000</v>
      </c>
      <c r="K108" s="149" t="s"/>
    </row>
    <row customHeight="true" ht="21.75" outlineLevel="0" r="109">
      <c r="A109" s="209" t="s"/>
      <c r="B109" s="131" t="s">
        <v>391</v>
      </c>
      <c r="C109" s="132" t="s">
        <v>392</v>
      </c>
      <c r="D109" s="133" t="s"/>
      <c r="E109" s="134" t="s">
        <v>390</v>
      </c>
      <c r="F109" s="135" t="s"/>
      <c r="G109" s="132" t="s">
        <v>254</v>
      </c>
      <c r="H109" s="148" t="n">
        <f aca="false" ca="false" dt2D="false" dtr="false" t="normal">H110</f>
        <v>530000</v>
      </c>
      <c r="I109" s="149" t="s"/>
      <c r="J109" s="148" t="n">
        <f aca="false" ca="false" dt2D="false" dtr="false" t="normal">J110</f>
        <v>530000</v>
      </c>
      <c r="K109" s="149" t="s"/>
    </row>
    <row customHeight="true" ht="35.25" outlineLevel="0" r="110">
      <c r="A110" s="209" t="s"/>
      <c r="B110" s="53" t="s">
        <v>393</v>
      </c>
      <c r="C110" s="126" t="s">
        <v>392</v>
      </c>
      <c r="D110" s="130" t="s"/>
      <c r="E110" s="126" t="s">
        <v>394</v>
      </c>
      <c r="F110" s="130" t="s"/>
      <c r="G110" s="126" t="s">
        <v>254</v>
      </c>
      <c r="H110" s="144" t="n">
        <f aca="false" ca="false" dt2D="false" dtr="false" t="normal">H111</f>
        <v>530000</v>
      </c>
      <c r="I110" s="145" t="s"/>
      <c r="J110" s="144" t="n">
        <f aca="false" ca="false" dt2D="false" dtr="false" t="normal">J111</f>
        <v>530000</v>
      </c>
      <c r="K110" s="145" t="s"/>
    </row>
    <row customHeight="true" ht="52.5" outlineLevel="0" r="111">
      <c r="A111" s="209" t="s"/>
      <c r="B111" s="53" t="s">
        <v>263</v>
      </c>
      <c r="C111" s="126" t="s">
        <v>392</v>
      </c>
      <c r="D111" s="130" t="s"/>
      <c r="E111" s="126" t="s">
        <v>394</v>
      </c>
      <c r="F111" s="130" t="s"/>
      <c r="G111" s="126" t="n">
        <v>200</v>
      </c>
      <c r="H111" s="144" t="n">
        <v>530000</v>
      </c>
      <c r="I111" s="145" t="s"/>
      <c r="J111" s="144" t="n">
        <v>530000</v>
      </c>
      <c r="K111" s="145" t="s"/>
    </row>
    <row customHeight="true" ht="22.5" outlineLevel="0" r="112">
      <c r="A112" s="209" t="s"/>
      <c r="B112" s="131" t="s">
        <v>395</v>
      </c>
      <c r="C112" s="132" t="s">
        <v>396</v>
      </c>
      <c r="D112" s="133" t="s"/>
      <c r="E112" s="132" t="s">
        <v>390</v>
      </c>
      <c r="F112" s="133" t="s"/>
      <c r="G112" s="132" t="s">
        <v>254</v>
      </c>
      <c r="H112" s="148" t="n">
        <f aca="false" ca="false" dt2D="false" dtr="false" t="normal">H113+I117+I115</f>
        <v>542000</v>
      </c>
      <c r="I112" s="149" t="s"/>
      <c r="J112" s="148" t="n">
        <f aca="false" ca="false" dt2D="false" dtr="false" t="normal">J113+K117+K115</f>
        <v>562000</v>
      </c>
      <c r="K112" s="149" t="s"/>
    </row>
    <row customHeight="true" ht="66.75" outlineLevel="0" r="113">
      <c r="A113" s="209" t="s"/>
      <c r="B113" s="53" t="s">
        <v>401</v>
      </c>
      <c r="C113" s="126" t="s">
        <v>396</v>
      </c>
      <c r="D113" s="130" t="s"/>
      <c r="E113" s="126" t="s">
        <v>402</v>
      </c>
      <c r="F113" s="130" t="s"/>
      <c r="G113" s="126" t="s">
        <v>254</v>
      </c>
      <c r="H113" s="144" t="n">
        <f aca="false" ca="false" dt2D="false" dtr="false" t="normal">H114</f>
        <v>122000</v>
      </c>
      <c r="I113" s="145" t="s"/>
      <c r="J113" s="144" t="n">
        <f aca="false" ca="false" dt2D="false" dtr="false" t="normal">J114</f>
        <v>122000</v>
      </c>
      <c r="K113" s="145" t="s"/>
    </row>
    <row customHeight="true" ht="52.5" outlineLevel="0" r="114">
      <c r="A114" s="209" t="s"/>
      <c r="B114" s="53" t="s">
        <v>263</v>
      </c>
      <c r="C114" s="126" t="s">
        <v>396</v>
      </c>
      <c r="D114" s="130" t="s"/>
      <c r="E114" s="126" t="s">
        <v>402</v>
      </c>
      <c r="F114" s="130" t="s"/>
      <c r="G114" s="126" t="n">
        <v>200</v>
      </c>
      <c r="H114" s="144" t="n">
        <v>122000</v>
      </c>
      <c r="I114" s="145" t="s"/>
      <c r="J114" s="144" t="n">
        <v>122000</v>
      </c>
      <c r="K114" s="145" t="s"/>
    </row>
    <row customFormat="true" customHeight="true" ht="52.5" outlineLevel="0" r="115" s="0">
      <c r="A115" s="209" t="s"/>
      <c r="B115" s="53" t="s">
        <v>403</v>
      </c>
      <c r="C115" s="126" t="n"/>
      <c r="D115" s="126" t="s">
        <v>396</v>
      </c>
      <c r="E115" s="126" t="n"/>
      <c r="F115" s="126" t="s">
        <v>404</v>
      </c>
      <c r="G115" s="126" t="s">
        <v>254</v>
      </c>
      <c r="H115" s="144" t="n"/>
      <c r="I115" s="144" t="n">
        <f aca="false" ca="false" dt2D="false" dtr="false" t="normal">I116</f>
        <v>100000</v>
      </c>
      <c r="J115" s="144" t="n"/>
      <c r="K115" s="144" t="n">
        <f aca="false" ca="false" dt2D="false" dtr="false" t="normal">K116</f>
        <v>100000</v>
      </c>
    </row>
    <row customFormat="true" customHeight="true" ht="52.5" outlineLevel="0" r="116" s="0">
      <c r="A116" s="209" t="s"/>
      <c r="B116" s="53" t="s">
        <v>263</v>
      </c>
      <c r="C116" s="126" t="n"/>
      <c r="D116" s="126" t="s">
        <v>396</v>
      </c>
      <c r="E116" s="126" t="n"/>
      <c r="F116" s="126" t="s">
        <v>404</v>
      </c>
      <c r="G116" s="126" t="s">
        <v>292</v>
      </c>
      <c r="H116" s="144" t="n"/>
      <c r="I116" s="144" t="n">
        <v>100000</v>
      </c>
      <c r="J116" s="144" t="n"/>
      <c r="K116" s="144" t="n">
        <v>100000</v>
      </c>
    </row>
    <row customHeight="true" ht="160.5" outlineLevel="0" r="117">
      <c r="A117" s="209" t="s"/>
      <c r="B117" s="53" t="s">
        <v>405</v>
      </c>
      <c r="C117" s="126" t="n"/>
      <c r="D117" s="126" t="s">
        <v>396</v>
      </c>
      <c r="E117" s="126" t="n"/>
      <c r="F117" s="126" t="s">
        <v>406</v>
      </c>
      <c r="G117" s="126" t="s">
        <v>254</v>
      </c>
      <c r="H117" s="144" t="n"/>
      <c r="I117" s="144" t="n">
        <f aca="false" ca="false" dt2D="false" dtr="false" t="normal">I118</f>
        <v>320000</v>
      </c>
      <c r="J117" s="144" t="n"/>
      <c r="K117" s="144" t="n">
        <f aca="false" ca="false" dt2D="false" dtr="false" t="normal">K118</f>
        <v>340000</v>
      </c>
    </row>
    <row customHeight="true" ht="29.25" outlineLevel="0" r="118">
      <c r="A118" s="209" t="s"/>
      <c r="B118" s="53" t="s">
        <v>268</v>
      </c>
      <c r="C118" s="126" t="n"/>
      <c r="D118" s="126" t="s">
        <v>396</v>
      </c>
      <c r="E118" s="126" t="n"/>
      <c r="F118" s="126" t="s">
        <v>406</v>
      </c>
      <c r="G118" s="126" t="s">
        <v>269</v>
      </c>
      <c r="H118" s="144" t="n"/>
      <c r="I118" s="144" t="n">
        <v>320000</v>
      </c>
      <c r="J118" s="144" t="n"/>
      <c r="K118" s="144" t="n">
        <v>340000</v>
      </c>
    </row>
    <row customHeight="true" ht="69.75" outlineLevel="0" r="119">
      <c r="A119" s="209" t="s"/>
      <c r="B119" s="129" t="s">
        <v>407</v>
      </c>
      <c r="C119" s="134" t="n"/>
      <c r="D119" s="135" t="s"/>
      <c r="E119" s="134" t="s">
        <v>408</v>
      </c>
      <c r="F119" s="135" t="s"/>
      <c r="G119" s="134" t="s">
        <v>254</v>
      </c>
      <c r="H119" s="146" t="n">
        <f aca="false" ca="false" dt2D="false" dtr="false" t="normal">H120</f>
        <v>150000</v>
      </c>
      <c r="I119" s="147" t="s"/>
      <c r="J119" s="146" t="n">
        <f aca="false" ca="false" dt2D="false" dtr="false" t="normal">J120</f>
        <v>150000</v>
      </c>
      <c r="K119" s="147" t="s"/>
    </row>
    <row customHeight="true" ht="17.25" outlineLevel="0" r="120">
      <c r="A120" s="209" t="s"/>
      <c r="B120" s="131" t="s">
        <v>409</v>
      </c>
      <c r="C120" s="132" t="s">
        <v>410</v>
      </c>
      <c r="D120" s="133" t="s"/>
      <c r="E120" s="132" t="s">
        <v>408</v>
      </c>
      <c r="F120" s="133" t="s"/>
      <c r="G120" s="132" t="s">
        <v>254</v>
      </c>
      <c r="H120" s="148" t="n">
        <f aca="false" ca="false" dt2D="false" dtr="false" t="normal">H121</f>
        <v>150000</v>
      </c>
      <c r="I120" s="149" t="s"/>
      <c r="J120" s="148" t="n">
        <f aca="false" ca="false" dt2D="false" dtr="false" t="normal">J121</f>
        <v>150000</v>
      </c>
      <c r="K120" s="149" t="s"/>
    </row>
    <row customHeight="true" ht="21.75" outlineLevel="0" r="121">
      <c r="A121" s="209" t="s"/>
      <c r="B121" s="131" t="s">
        <v>411</v>
      </c>
      <c r="C121" s="132" t="s">
        <v>412</v>
      </c>
      <c r="D121" s="133" t="s"/>
      <c r="E121" s="132" t="s">
        <v>408</v>
      </c>
      <c r="F121" s="133" t="s"/>
      <c r="G121" s="132" t="s">
        <v>254</v>
      </c>
      <c r="H121" s="148" t="n">
        <f aca="false" ca="false" dt2D="false" dtr="false" t="normal">H122</f>
        <v>150000</v>
      </c>
      <c r="I121" s="149" t="s"/>
      <c r="J121" s="148" t="n">
        <f aca="false" ca="false" dt2D="false" dtr="false" t="normal">J122</f>
        <v>150000</v>
      </c>
      <c r="K121" s="149" t="s"/>
    </row>
    <row customHeight="true" ht="50.25" outlineLevel="0" r="122">
      <c r="A122" s="209" t="s"/>
      <c r="B122" s="53" t="s">
        <v>413</v>
      </c>
      <c r="C122" s="126" t="s">
        <v>412</v>
      </c>
      <c r="D122" s="130" t="s"/>
      <c r="E122" s="126" t="s">
        <v>414</v>
      </c>
      <c r="F122" s="130" t="s"/>
      <c r="G122" s="126" t="s">
        <v>254</v>
      </c>
      <c r="H122" s="144" t="n">
        <f aca="false" ca="false" dt2D="false" dtr="false" t="normal">H123</f>
        <v>150000</v>
      </c>
      <c r="I122" s="145" t="s"/>
      <c r="J122" s="144" t="n">
        <f aca="false" ca="false" dt2D="false" dtr="false" t="normal">J123</f>
        <v>150000</v>
      </c>
      <c r="K122" s="145" t="s"/>
    </row>
    <row customHeight="true" ht="55.5" outlineLevel="0" r="123">
      <c r="A123" s="209" t="s"/>
      <c r="B123" s="53" t="s">
        <v>304</v>
      </c>
      <c r="C123" s="126" t="s">
        <v>412</v>
      </c>
      <c r="D123" s="130" t="s"/>
      <c r="E123" s="126" t="s">
        <v>414</v>
      </c>
      <c r="F123" s="130" t="s"/>
      <c r="G123" s="126" t="s">
        <v>292</v>
      </c>
      <c r="H123" s="144" t="n">
        <v>150000</v>
      </c>
      <c r="I123" s="145" t="s"/>
      <c r="J123" s="144" t="n">
        <v>150000</v>
      </c>
      <c r="K123" s="145" t="s"/>
    </row>
    <row customHeight="true" ht="31.5" outlineLevel="0" r="124">
      <c r="A124" s="209" t="s"/>
      <c r="B124" s="129" t="s">
        <v>415</v>
      </c>
      <c r="C124" s="134" t="n"/>
      <c r="D124" s="135" t="s"/>
      <c r="E124" s="134" t="s">
        <v>416</v>
      </c>
      <c r="F124" s="135" t="s"/>
      <c r="G124" s="184" t="n"/>
      <c r="H124" s="146" t="n">
        <f aca="false" ca="false" dt2D="false" dtr="false" t="normal">H125</f>
        <v>402958.32</v>
      </c>
      <c r="I124" s="147" t="s"/>
      <c r="J124" s="146" t="n">
        <f aca="false" ca="false" dt2D="false" dtr="false" t="normal">J125</f>
        <v>402958.32</v>
      </c>
      <c r="K124" s="147" t="s"/>
    </row>
    <row customHeight="true" ht="20.25" outlineLevel="0" r="125">
      <c r="A125" s="209" t="s"/>
      <c r="B125" s="131" t="s">
        <v>417</v>
      </c>
      <c r="C125" s="132" t="n">
        <v>1000</v>
      </c>
      <c r="D125" s="133" t="s"/>
      <c r="E125" s="132" t="s">
        <v>416</v>
      </c>
      <c r="F125" s="133" t="s"/>
      <c r="G125" s="132" t="s">
        <v>254</v>
      </c>
      <c r="H125" s="148" t="n">
        <f aca="false" ca="false" dt2D="false" dtr="false" t="normal">H126+H129</f>
        <v>402958.32</v>
      </c>
      <c r="I125" s="149" t="s"/>
      <c r="J125" s="148" t="n">
        <f aca="false" ca="false" dt2D="false" dtr="false" t="normal">J126+J129</f>
        <v>402958.32</v>
      </c>
      <c r="K125" s="149" t="s"/>
    </row>
    <row customHeight="true" ht="19.5" outlineLevel="0" r="126">
      <c r="A126" s="209" t="s"/>
      <c r="B126" s="131" t="s">
        <v>418</v>
      </c>
      <c r="C126" s="132" t="n">
        <v>1001</v>
      </c>
      <c r="D126" s="133" t="s"/>
      <c r="E126" s="132" t="s">
        <v>416</v>
      </c>
      <c r="F126" s="133" t="s"/>
      <c r="G126" s="132" t="s">
        <v>254</v>
      </c>
      <c r="H126" s="148" t="n">
        <f aca="false" ca="false" dt2D="false" dtr="false" t="normal">H127</f>
        <v>228958.32</v>
      </c>
      <c r="I126" s="149" t="s"/>
      <c r="J126" s="148" t="n">
        <f aca="false" ca="false" dt2D="false" dtr="false" t="normal">J127</f>
        <v>228958.32</v>
      </c>
      <c r="K126" s="149" t="s"/>
    </row>
    <row customHeight="true" ht="36.75" outlineLevel="0" r="127">
      <c r="A127" s="209" t="s"/>
      <c r="B127" s="53" t="s">
        <v>419</v>
      </c>
      <c r="C127" s="126" t="n">
        <v>1001</v>
      </c>
      <c r="D127" s="130" t="s"/>
      <c r="E127" s="126" t="s">
        <v>420</v>
      </c>
      <c r="F127" s="130" t="s"/>
      <c r="G127" s="126" t="s">
        <v>254</v>
      </c>
      <c r="H127" s="144" t="n">
        <f aca="false" ca="false" dt2D="false" dtr="false" t="normal">H128</f>
        <v>228958.32</v>
      </c>
      <c r="I127" s="145" t="s"/>
      <c r="J127" s="144" t="n">
        <f aca="false" ca="false" dt2D="false" dtr="false" t="normal">J128</f>
        <v>228958.32</v>
      </c>
      <c r="K127" s="145" t="s"/>
    </row>
    <row customHeight="true" ht="35.25" outlineLevel="0" r="128">
      <c r="A128" s="209" t="s"/>
      <c r="B128" s="53" t="s">
        <v>421</v>
      </c>
      <c r="C128" s="126" t="n">
        <v>1001</v>
      </c>
      <c r="D128" s="130" t="s"/>
      <c r="E128" s="126" t="s">
        <v>420</v>
      </c>
      <c r="F128" s="130" t="s"/>
      <c r="G128" s="126" t="n">
        <v>300</v>
      </c>
      <c r="H128" s="144" t="n">
        <v>228958.32</v>
      </c>
      <c r="I128" s="145" t="s"/>
      <c r="J128" s="144" t="n">
        <v>228958.32</v>
      </c>
      <c r="K128" s="145" t="s"/>
    </row>
    <row customHeight="true" ht="38.25" outlineLevel="0" r="129">
      <c r="A129" s="209" t="s"/>
      <c r="B129" s="186" t="s">
        <v>422</v>
      </c>
      <c r="C129" s="187" t="n">
        <v>1006</v>
      </c>
      <c r="D129" s="188" t="s"/>
      <c r="E129" s="187" t="s">
        <v>416</v>
      </c>
      <c r="F129" s="188" t="s"/>
      <c r="G129" s="187" t="s">
        <v>254</v>
      </c>
      <c r="H129" s="136" t="n">
        <f aca="false" ca="false" dt2D="false" dtr="false" t="normal">H130</f>
        <v>174000</v>
      </c>
      <c r="I129" s="137" t="s"/>
      <c r="J129" s="136" t="n">
        <f aca="false" ca="false" dt2D="false" dtr="false" t="normal">J130</f>
        <v>174000</v>
      </c>
      <c r="K129" s="137" t="s"/>
    </row>
    <row customHeight="true" ht="113.25" outlineLevel="0" r="130">
      <c r="A130" s="209" t="s"/>
      <c r="B130" s="48" t="s">
        <v>423</v>
      </c>
      <c r="C130" s="143" t="n">
        <v>1006</v>
      </c>
      <c r="D130" s="189" t="s"/>
      <c r="E130" s="143" t="s">
        <v>424</v>
      </c>
      <c r="F130" s="189" t="s"/>
      <c r="G130" s="143" t="s">
        <v>254</v>
      </c>
      <c r="H130" s="138" t="n">
        <f aca="false" ca="false" dt2D="false" dtr="false" t="normal">H131</f>
        <v>174000</v>
      </c>
      <c r="I130" s="139" t="s"/>
      <c r="J130" s="138" t="n">
        <f aca="false" ca="false" dt2D="false" dtr="false" t="normal">J131</f>
        <v>174000</v>
      </c>
      <c r="K130" s="139" t="s"/>
    </row>
    <row customHeight="true" ht="31.5" outlineLevel="0" r="131">
      <c r="A131" s="209" t="s"/>
      <c r="B131" s="53" t="s">
        <v>421</v>
      </c>
      <c r="C131" s="143" t="n">
        <v>1006</v>
      </c>
      <c r="D131" s="189" t="s"/>
      <c r="E131" s="143" t="s">
        <v>424</v>
      </c>
      <c r="F131" s="189" t="s"/>
      <c r="G131" s="143" t="n">
        <v>300</v>
      </c>
      <c r="H131" s="138" t="n">
        <v>174000</v>
      </c>
      <c r="I131" s="139" t="s"/>
      <c r="J131" s="138" t="n">
        <v>174000</v>
      </c>
      <c r="K131" s="139" t="s"/>
    </row>
    <row customHeight="true" hidden="true" ht="66.75" outlineLevel="0" r="132">
      <c r="A132" s="209" t="s"/>
      <c r="B132" s="129" t="s">
        <v>425</v>
      </c>
      <c r="C132" s="190" t="n"/>
      <c r="D132" s="190" t="s">
        <v>426</v>
      </c>
      <c r="E132" s="190" t="n"/>
      <c r="F132" s="190" t="s">
        <v>249</v>
      </c>
      <c r="G132" s="190" t="s">
        <v>254</v>
      </c>
      <c r="H132" s="127" t="n"/>
      <c r="I132" s="127" t="n">
        <f aca="false" ca="false" dt2D="false" dtr="false" t="normal">H133+I137</f>
        <v>0</v>
      </c>
      <c r="J132" s="127" t="n"/>
      <c r="K132" s="127" t="n">
        <f aca="false" ca="false" dt2D="false" dtr="false" t="normal">J133+K137</f>
        <v>0</v>
      </c>
    </row>
    <row customHeight="true" hidden="true" ht="62.25" outlineLevel="0" r="133">
      <c r="A133" s="209" t="s"/>
      <c r="B133" s="131" t="s">
        <v>425</v>
      </c>
      <c r="C133" s="132" t="n">
        <v>1400</v>
      </c>
      <c r="D133" s="133" t="s"/>
      <c r="E133" s="132" t="s">
        <v>390</v>
      </c>
      <c r="F133" s="133" t="s"/>
      <c r="G133" s="132" t="s">
        <v>254</v>
      </c>
      <c r="H133" s="148" t="n">
        <f aca="false" ca="false" dt2D="false" dtr="false" t="normal">H134</f>
        <v>0</v>
      </c>
      <c r="I133" s="149" t="s"/>
      <c r="J133" s="148" t="n">
        <f aca="false" ca="false" dt2D="false" dtr="false" t="normal">J134</f>
        <v>0</v>
      </c>
      <c r="K133" s="149" t="s"/>
    </row>
    <row customHeight="true" hidden="true" ht="36.75" outlineLevel="0" r="134">
      <c r="A134" s="209" t="s"/>
      <c r="B134" s="131" t="s">
        <v>427</v>
      </c>
      <c r="C134" s="132" t="n">
        <v>1403</v>
      </c>
      <c r="D134" s="133" t="s"/>
      <c r="E134" s="132" t="s">
        <v>390</v>
      </c>
      <c r="F134" s="133" t="s"/>
      <c r="G134" s="132" t="s">
        <v>254</v>
      </c>
      <c r="H134" s="148" t="n">
        <f aca="false" ca="false" dt2D="false" dtr="false" t="normal">H135</f>
        <v>0</v>
      </c>
      <c r="I134" s="149" t="s"/>
      <c r="J134" s="148" t="n">
        <f aca="false" ca="false" dt2D="false" dtr="false" t="normal">J135</f>
        <v>0</v>
      </c>
      <c r="K134" s="149" t="s"/>
    </row>
    <row customHeight="true" hidden="true" ht="159.75" outlineLevel="0" r="135">
      <c r="A135" s="209" t="s"/>
      <c r="B135" s="53" t="s">
        <v>428</v>
      </c>
      <c r="C135" s="126" t="n">
        <v>1403</v>
      </c>
      <c r="D135" s="130" t="s"/>
      <c r="E135" s="126" t="s">
        <v>406</v>
      </c>
      <c r="F135" s="130" t="s"/>
      <c r="G135" s="126" t="s">
        <v>254</v>
      </c>
      <c r="H135" s="144" t="n">
        <v>0</v>
      </c>
      <c r="I135" s="145" t="s"/>
      <c r="J135" s="144" t="n">
        <v>0</v>
      </c>
      <c r="K135" s="145" t="s"/>
    </row>
    <row customHeight="true" hidden="true" ht="21.75" outlineLevel="0" r="136">
      <c r="A136" s="209" t="s"/>
      <c r="B136" s="53" t="s">
        <v>429</v>
      </c>
      <c r="C136" s="126" t="n"/>
      <c r="D136" s="126" t="s">
        <v>430</v>
      </c>
      <c r="E136" s="126" t="n"/>
      <c r="F136" s="126" t="s">
        <v>406</v>
      </c>
      <c r="G136" s="126" t="s">
        <v>269</v>
      </c>
      <c r="H136" s="144" t="n"/>
      <c r="I136" s="144" t="n">
        <v>0</v>
      </c>
      <c r="J136" s="144" t="n"/>
      <c r="K136" s="144" t="n">
        <v>0</v>
      </c>
    </row>
    <row customHeight="true" hidden="true" ht="24" outlineLevel="0" r="137">
      <c r="A137" s="209" t="s"/>
      <c r="B137" s="131" t="s">
        <v>425</v>
      </c>
      <c r="C137" s="132" t="n"/>
      <c r="D137" s="132" t="s">
        <v>426</v>
      </c>
      <c r="E137" s="132" t="n"/>
      <c r="F137" s="132" t="s">
        <v>358</v>
      </c>
      <c r="G137" s="132" t="s">
        <v>254</v>
      </c>
      <c r="H137" s="148" t="n"/>
      <c r="I137" s="148" t="n">
        <f aca="false" ca="false" dt2D="false" dtr="false" t="normal">I138</f>
        <v>0</v>
      </c>
      <c r="J137" s="148" t="n"/>
      <c r="K137" s="148" t="n">
        <f aca="false" ca="false" dt2D="false" dtr="false" t="normal">K138</f>
        <v>0</v>
      </c>
    </row>
    <row customHeight="true" hidden="true" ht="34.5" outlineLevel="0" r="138">
      <c r="A138" s="209" t="s"/>
      <c r="B138" s="131" t="s">
        <v>431</v>
      </c>
      <c r="C138" s="132" t="n"/>
      <c r="D138" s="132" t="s">
        <v>430</v>
      </c>
      <c r="E138" s="132" t="n"/>
      <c r="F138" s="132" t="s">
        <v>358</v>
      </c>
      <c r="G138" s="132" t="s">
        <v>254</v>
      </c>
      <c r="H138" s="148" t="n"/>
      <c r="I138" s="148" t="n">
        <f aca="false" ca="false" dt2D="false" dtr="false" t="normal">I139</f>
        <v>0</v>
      </c>
      <c r="J138" s="148" t="n"/>
      <c r="K138" s="148" t="n">
        <f aca="false" ca="false" dt2D="false" dtr="false" t="normal">K139</f>
        <v>0</v>
      </c>
    </row>
    <row customHeight="true" hidden="true" ht="145.5" outlineLevel="0" r="139">
      <c r="A139" s="209" t="s"/>
      <c r="B139" s="53" t="s">
        <v>361</v>
      </c>
      <c r="C139" s="126" t="n"/>
      <c r="D139" s="126" t="s">
        <v>430</v>
      </c>
      <c r="E139" s="126" t="n"/>
      <c r="F139" s="126" t="s">
        <v>362</v>
      </c>
      <c r="G139" s="126" t="s">
        <v>254</v>
      </c>
      <c r="H139" s="144" t="n"/>
      <c r="I139" s="144" t="n">
        <f aca="false" ca="false" dt2D="false" dtr="false" t="normal">I140</f>
        <v>0</v>
      </c>
      <c r="J139" s="144" t="n"/>
      <c r="K139" s="144" t="n">
        <f aca="false" ca="false" dt2D="false" dtr="false" t="normal">K140</f>
        <v>0</v>
      </c>
    </row>
    <row customHeight="true" hidden="true" ht="51" outlineLevel="0" r="140">
      <c r="A140" s="209" t="s"/>
      <c r="B140" s="53" t="s">
        <v>268</v>
      </c>
      <c r="C140" s="126" t="n"/>
      <c r="D140" s="126" t="s">
        <v>430</v>
      </c>
      <c r="E140" s="126" t="n"/>
      <c r="F140" s="126" t="s">
        <v>362</v>
      </c>
      <c r="G140" s="126" t="s">
        <v>269</v>
      </c>
      <c r="H140" s="144" t="n"/>
      <c r="I140" s="144" t="n">
        <v>0</v>
      </c>
      <c r="J140" s="144" t="n"/>
      <c r="K140" s="144" t="n">
        <v>0</v>
      </c>
    </row>
    <row customHeight="true" hidden="true" ht="81" outlineLevel="0" r="141">
      <c r="A141" s="209" t="s"/>
      <c r="B141" s="129" t="s">
        <v>486</v>
      </c>
      <c r="C141" s="134" t="n"/>
      <c r="D141" s="134" t="n"/>
      <c r="E141" s="134" t="n"/>
      <c r="F141" s="134" t="s">
        <v>433</v>
      </c>
      <c r="G141" s="134" t="n"/>
      <c r="H141" s="146" t="n"/>
      <c r="I141" s="146" t="n">
        <f aca="false" ca="false" dt2D="false" dtr="false" t="normal">I142</f>
        <v>0</v>
      </c>
      <c r="J141" s="146" t="n"/>
      <c r="K141" s="146" t="n">
        <f aca="false" ca="false" dt2D="false" dtr="false" t="normal">K142</f>
        <v>0</v>
      </c>
    </row>
    <row customHeight="true" hidden="true" ht="69" outlineLevel="0" r="142">
      <c r="A142" s="209" t="s"/>
      <c r="B142" s="129" t="s">
        <v>434</v>
      </c>
      <c r="C142" s="134" t="n"/>
      <c r="D142" s="134" t="n"/>
      <c r="E142" s="134" t="n"/>
      <c r="F142" s="134" t="s">
        <v>435</v>
      </c>
      <c r="G142" s="134" t="n"/>
      <c r="H142" s="146" t="n"/>
      <c r="I142" s="146" t="n">
        <f aca="false" ca="false" dt2D="false" dtr="false" t="normal">I143</f>
        <v>0</v>
      </c>
      <c r="J142" s="146" t="n"/>
      <c r="K142" s="146" t="n">
        <f aca="false" ca="false" dt2D="false" dtr="false" t="normal">K143</f>
        <v>0</v>
      </c>
    </row>
    <row customHeight="true" hidden="true" ht="68.25" outlineLevel="0" r="143">
      <c r="A143" s="209" t="s"/>
      <c r="B143" s="129" t="s">
        <v>436</v>
      </c>
      <c r="C143" s="134" t="n"/>
      <c r="D143" s="134" t="n"/>
      <c r="E143" s="134" t="n"/>
      <c r="F143" s="134" t="s">
        <v>437</v>
      </c>
      <c r="G143" s="134" t="n"/>
      <c r="H143" s="146" t="n"/>
      <c r="I143" s="146" t="n">
        <f aca="false" ca="false" dt2D="false" dtr="false" t="normal">I144</f>
        <v>0</v>
      </c>
      <c r="J143" s="146" t="n"/>
      <c r="K143" s="146" t="n">
        <f aca="false" ca="false" dt2D="false" dtr="false" t="normal">K144</f>
        <v>0</v>
      </c>
    </row>
    <row customHeight="true" hidden="true" ht="15" outlineLevel="0" r="144">
      <c r="A144" s="209" t="s"/>
      <c r="B144" s="131" t="s">
        <v>438</v>
      </c>
      <c r="C144" s="132" t="n"/>
      <c r="D144" s="132" t="s">
        <v>366</v>
      </c>
      <c r="E144" s="132" t="n"/>
      <c r="F144" s="132" t="s">
        <v>437</v>
      </c>
      <c r="G144" s="132" t="n"/>
      <c r="H144" s="148" t="n"/>
      <c r="I144" s="148" t="n">
        <f aca="false" ca="false" dt2D="false" dtr="false" t="normal">I145</f>
        <v>0</v>
      </c>
      <c r="J144" s="148" t="n"/>
      <c r="K144" s="148" t="n">
        <f aca="false" ca="false" dt2D="false" dtr="false" t="normal">K145</f>
        <v>0</v>
      </c>
    </row>
    <row customHeight="true" hidden="true" ht="21" outlineLevel="0" r="145">
      <c r="A145" s="209" t="s"/>
      <c r="B145" s="131" t="s">
        <v>439</v>
      </c>
      <c r="C145" s="132" t="n"/>
      <c r="D145" s="132" t="s">
        <v>368</v>
      </c>
      <c r="E145" s="132" t="n"/>
      <c r="F145" s="132" t="s">
        <v>437</v>
      </c>
      <c r="G145" s="132" t="n"/>
      <c r="H145" s="148" t="n"/>
      <c r="I145" s="148" t="n">
        <f aca="false" ca="false" dt2D="false" dtr="false" t="normal">I146+I148</f>
        <v>0</v>
      </c>
      <c r="J145" s="148" t="n"/>
      <c r="K145" s="148" t="n">
        <f aca="false" ca="false" dt2D="false" dtr="false" t="normal">K146+K148</f>
        <v>0</v>
      </c>
    </row>
    <row customHeight="true" hidden="true" ht="99.75" outlineLevel="0" r="146">
      <c r="A146" s="209" t="s"/>
      <c r="B146" s="53" t="s">
        <v>440</v>
      </c>
      <c r="C146" s="126" t="n"/>
      <c r="D146" s="126" t="s">
        <v>368</v>
      </c>
      <c r="E146" s="126" t="n"/>
      <c r="F146" s="126" t="s">
        <v>441</v>
      </c>
      <c r="G146" s="126" t="s">
        <v>254</v>
      </c>
      <c r="H146" s="144" t="n"/>
      <c r="I146" s="144" t="n">
        <f aca="false" ca="false" dt2D="false" dtr="false" t="normal">I147</f>
        <v>0</v>
      </c>
      <c r="J146" s="144" t="n"/>
      <c r="K146" s="144" t="n">
        <f aca="false" ca="false" dt2D="false" dtr="false" t="normal">K147</f>
        <v>0</v>
      </c>
    </row>
    <row customHeight="true" hidden="true" ht="52.5" outlineLevel="0" r="147">
      <c r="A147" s="209" t="s"/>
      <c r="B147" s="53" t="s">
        <v>330</v>
      </c>
      <c r="C147" s="126" t="n"/>
      <c r="D147" s="126" t="s">
        <v>368</v>
      </c>
      <c r="E147" s="126" t="n"/>
      <c r="F147" s="126" t="s">
        <v>441</v>
      </c>
      <c r="G147" s="126" t="s">
        <v>292</v>
      </c>
      <c r="H147" s="144" t="n"/>
      <c r="I147" s="144" t="n"/>
      <c r="J147" s="144" t="n"/>
      <c r="K147" s="144" t="n"/>
    </row>
    <row customHeight="true" hidden="true" ht="69" outlineLevel="0" r="148">
      <c r="A148" s="209" t="s"/>
      <c r="B148" s="53" t="s">
        <v>442</v>
      </c>
      <c r="C148" s="126" t="n"/>
      <c r="D148" s="126" t="s">
        <v>368</v>
      </c>
      <c r="E148" s="126" t="n"/>
      <c r="F148" s="126" t="s">
        <v>443</v>
      </c>
      <c r="G148" s="126" t="s">
        <v>254</v>
      </c>
      <c r="H148" s="144" t="n"/>
      <c r="I148" s="144" t="n">
        <f aca="false" ca="false" dt2D="false" dtr="false" t="normal">I149</f>
        <v>0</v>
      </c>
      <c r="J148" s="144" t="n"/>
      <c r="K148" s="144" t="n">
        <f aca="false" ca="false" dt2D="false" dtr="false" t="normal">K149</f>
        <v>0</v>
      </c>
    </row>
    <row customHeight="true" hidden="true" ht="52.5" outlineLevel="0" r="149">
      <c r="A149" s="209" t="s"/>
      <c r="B149" s="53" t="s">
        <v>289</v>
      </c>
      <c r="C149" s="126" t="n"/>
      <c r="D149" s="126" t="s">
        <v>368</v>
      </c>
      <c r="E149" s="126" t="n"/>
      <c r="F149" s="126" t="s">
        <v>443</v>
      </c>
      <c r="G149" s="126" t="s">
        <v>292</v>
      </c>
      <c r="H149" s="144" t="n"/>
      <c r="I149" s="144" t="n"/>
      <c r="J149" s="144" t="n"/>
      <c r="K149" s="144" t="n"/>
    </row>
    <row customHeight="true" hidden="true" ht="52.5" outlineLevel="0" r="150">
      <c r="A150" s="214" t="s"/>
      <c r="B150" s="53" t="s">
        <v>487</v>
      </c>
      <c r="C150" s="126" t="n"/>
      <c r="D150" s="126" t="n"/>
      <c r="E150" s="126" t="n"/>
      <c r="F150" s="126" t="n"/>
      <c r="G150" s="126" t="n"/>
      <c r="H150" s="144" t="n"/>
      <c r="I150" s="144" t="n">
        <v>752775</v>
      </c>
      <c r="J150" s="144" t="n"/>
      <c r="K150" s="144" t="n">
        <v>1511200</v>
      </c>
    </row>
    <row customFormat="true" customHeight="true" ht="52.5" outlineLevel="0" r="151" s="0">
      <c r="A151" s="215" t="n"/>
      <c r="B151" s="129" t="s">
        <v>444</v>
      </c>
      <c r="C151" s="134" t="n"/>
      <c r="D151" s="134" t="n"/>
      <c r="E151" s="134" t="n"/>
      <c r="F151" s="134" t="s">
        <v>445</v>
      </c>
      <c r="G151" s="134" t="n"/>
      <c r="H151" s="146" t="n"/>
      <c r="I151" s="146" t="n">
        <f aca="false" ca="false" dt2D="false" dtr="false" t="normal">I152</f>
        <v>500000</v>
      </c>
      <c r="J151" s="146" t="n"/>
      <c r="K151" s="146" t="n">
        <f aca="false" ca="false" dt2D="false" dtr="false" t="normal">K152</f>
        <v>500000</v>
      </c>
    </row>
    <row customFormat="true" customHeight="true" ht="36" outlineLevel="0" r="152" s="0">
      <c r="A152" s="215" t="n"/>
      <c r="B152" s="131" t="s">
        <v>446</v>
      </c>
      <c r="C152" s="132" t="n"/>
      <c r="D152" s="132" t="s">
        <v>342</v>
      </c>
      <c r="E152" s="132" t="n"/>
      <c r="F152" s="132" t="s">
        <v>445</v>
      </c>
      <c r="G152" s="132" t="n"/>
      <c r="H152" s="144" t="n"/>
      <c r="I152" s="144" t="n">
        <f aca="false" ca="false" dt2D="false" dtr="false" t="normal">I153</f>
        <v>500000</v>
      </c>
      <c r="J152" s="144" t="n"/>
      <c r="K152" s="144" t="n">
        <f aca="false" ca="false" dt2D="false" dtr="false" t="normal">K153</f>
        <v>500000</v>
      </c>
    </row>
    <row customFormat="true" customHeight="true" ht="52.5" outlineLevel="0" r="153" s="0">
      <c r="A153" s="215" t="n"/>
      <c r="B153" s="53" t="s">
        <v>447</v>
      </c>
      <c r="C153" s="126" t="n"/>
      <c r="D153" s="126" t="s">
        <v>342</v>
      </c>
      <c r="E153" s="126" t="n"/>
      <c r="F153" s="126" t="s">
        <v>448</v>
      </c>
      <c r="G153" s="126" t="s">
        <v>254</v>
      </c>
      <c r="H153" s="144" t="n"/>
      <c r="I153" s="144" t="n">
        <f aca="false" ca="false" dt2D="false" dtr="false" t="normal">I154</f>
        <v>500000</v>
      </c>
      <c r="J153" s="144" t="n"/>
      <c r="K153" s="144" t="n">
        <f aca="false" ca="false" dt2D="false" dtr="false" t="normal">K154</f>
        <v>500000</v>
      </c>
    </row>
    <row customFormat="true" customHeight="true" ht="52.5" outlineLevel="0" r="154" s="0">
      <c r="A154" s="215" t="n"/>
      <c r="B154" s="53" t="s">
        <v>289</v>
      </c>
      <c r="C154" s="126" t="n"/>
      <c r="D154" s="126" t="s">
        <v>342</v>
      </c>
      <c r="E154" s="126" t="n"/>
      <c r="F154" s="126" t="s">
        <v>448</v>
      </c>
      <c r="G154" s="126" t="s">
        <v>292</v>
      </c>
      <c r="H154" s="144" t="n"/>
      <c r="I154" s="144" t="n">
        <v>500000</v>
      </c>
      <c r="J154" s="144" t="n"/>
      <c r="K154" s="144" t="n">
        <v>500000</v>
      </c>
    </row>
    <row customFormat="true" customHeight="true" ht="18.75" outlineLevel="0" r="155" s="0">
      <c r="A155" s="215" t="n"/>
      <c r="B155" s="53" t="s">
        <v>487</v>
      </c>
      <c r="C155" s="126" t="n"/>
      <c r="D155" s="126" t="n"/>
      <c r="E155" s="126" t="n"/>
      <c r="F155" s="126" t="n"/>
      <c r="G155" s="126" t="n"/>
      <c r="H155" s="144" t="n"/>
      <c r="I155" s="144" t="n">
        <v>773500</v>
      </c>
      <c r="J155" s="144" t="n"/>
      <c r="K155" s="144" t="n">
        <v>1599950</v>
      </c>
    </row>
    <row customHeight="true" ht="19.5" outlineLevel="0" r="156">
      <c r="A156" s="129" t="s">
        <v>477</v>
      </c>
      <c r="B156" s="207" t="s"/>
      <c r="C156" s="207" t="s"/>
      <c r="D156" s="207" t="s"/>
      <c r="E156" s="207" t="s"/>
      <c r="F156" s="207" t="s"/>
      <c r="G156" s="208" t="s"/>
      <c r="H156" s="146" t="n">
        <f aca="false" ca="false" dt2D="false" dtr="false" t="normal">H14+H25+I155</f>
        <v>30940000</v>
      </c>
      <c r="I156" s="147" t="s"/>
      <c r="J156" s="146" t="n">
        <f aca="false" ca="false" dt2D="false" dtr="false" t="normal">J14+J25+K155</f>
        <v>31999000</v>
      </c>
      <c r="K156" s="147" t="s"/>
    </row>
    <row outlineLevel="0" r="157">
      <c r="A157" s="199" t="n"/>
      <c r="B157" s="199" t="n"/>
      <c r="C157" s="199" t="n"/>
      <c r="D157" s="199" t="n"/>
      <c r="E157" s="199" t="n"/>
      <c r="F157" s="199" t="n"/>
      <c r="G157" s="199" t="n"/>
      <c r="H157" s="199" t="n"/>
      <c r="I157" s="199" t="n"/>
    </row>
    <row ht="15.75" outlineLevel="0" r="158">
      <c r="A158" s="5" t="n"/>
    </row>
  </sheetData>
  <mergeCells count="335">
    <mergeCell ref="A156:G156"/>
    <mergeCell ref="H156:I156"/>
    <mergeCell ref="J156:K156"/>
    <mergeCell ref="C135:D135"/>
    <mergeCell ref="H135:I135"/>
    <mergeCell ref="J133:K133"/>
    <mergeCell ref="J134:K134"/>
    <mergeCell ref="J135:K135"/>
    <mergeCell ref="H134:I134"/>
    <mergeCell ref="H133:I133"/>
    <mergeCell ref="H131:I131"/>
    <mergeCell ref="H130:I130"/>
    <mergeCell ref="H129:I129"/>
    <mergeCell ref="H128:I128"/>
    <mergeCell ref="H127:I127"/>
    <mergeCell ref="H126:I126"/>
    <mergeCell ref="H125:I125"/>
    <mergeCell ref="H124:I124"/>
    <mergeCell ref="H123:I123"/>
    <mergeCell ref="H122:I122"/>
    <mergeCell ref="H121:I121"/>
    <mergeCell ref="J131:K131"/>
    <mergeCell ref="J130:K130"/>
    <mergeCell ref="J129:K129"/>
    <mergeCell ref="J128:K128"/>
    <mergeCell ref="J127:K127"/>
    <mergeCell ref="J126:K126"/>
    <mergeCell ref="J125:K125"/>
    <mergeCell ref="J124:K124"/>
    <mergeCell ref="J123:K123"/>
    <mergeCell ref="J122:K122"/>
    <mergeCell ref="J121:K121"/>
    <mergeCell ref="J120:K120"/>
    <mergeCell ref="J119:K119"/>
    <mergeCell ref="H120:I120"/>
    <mergeCell ref="H119:I119"/>
    <mergeCell ref="H114:I114"/>
    <mergeCell ref="H113:I113"/>
    <mergeCell ref="H112:I112"/>
    <mergeCell ref="H111:I111"/>
    <mergeCell ref="H110:I110"/>
    <mergeCell ref="H109:I109"/>
    <mergeCell ref="H108:I108"/>
    <mergeCell ref="H107:I107"/>
    <mergeCell ref="J114:K114"/>
    <mergeCell ref="J113:K113"/>
    <mergeCell ref="J112:K112"/>
    <mergeCell ref="J111:K111"/>
    <mergeCell ref="J110:K110"/>
    <mergeCell ref="J109:K109"/>
    <mergeCell ref="J108:K108"/>
    <mergeCell ref="J107:K107"/>
    <mergeCell ref="J98:K98"/>
    <mergeCell ref="J97:K97"/>
    <mergeCell ref="J94:K94"/>
    <mergeCell ref="J93:K93"/>
    <mergeCell ref="J92:K92"/>
    <mergeCell ref="J91:K91"/>
    <mergeCell ref="J90:K90"/>
    <mergeCell ref="J88:K88"/>
    <mergeCell ref="J87:K87"/>
    <mergeCell ref="J86:K86"/>
    <mergeCell ref="J85:K85"/>
    <mergeCell ref="J84:K84"/>
    <mergeCell ref="H98:I98"/>
    <mergeCell ref="H97:I97"/>
    <mergeCell ref="H94:I94"/>
    <mergeCell ref="H93:I93"/>
    <mergeCell ref="H92:I92"/>
    <mergeCell ref="H91:I91"/>
    <mergeCell ref="H90:I90"/>
    <mergeCell ref="H88:I88"/>
    <mergeCell ref="H87:I87"/>
    <mergeCell ref="H86:I86"/>
    <mergeCell ref="H85:I85"/>
    <mergeCell ref="H84:I84"/>
    <mergeCell ref="H73:I73"/>
    <mergeCell ref="H72:I72"/>
    <mergeCell ref="H69:I69"/>
    <mergeCell ref="H68:I68"/>
    <mergeCell ref="H67:I67"/>
    <mergeCell ref="H66:I66"/>
    <mergeCell ref="H65:I65"/>
    <mergeCell ref="H64:I64"/>
    <mergeCell ref="H63:I63"/>
    <mergeCell ref="H62:I62"/>
    <mergeCell ref="E63:F63"/>
    <mergeCell ref="E62:F62"/>
    <mergeCell ref="J67:K67"/>
    <mergeCell ref="J68:K68"/>
    <mergeCell ref="J69:K69"/>
    <mergeCell ref="J72:K72"/>
    <mergeCell ref="J73:K73"/>
    <mergeCell ref="J66:K66"/>
    <mergeCell ref="J65:K65"/>
    <mergeCell ref="J64:K64"/>
    <mergeCell ref="J63:K63"/>
    <mergeCell ref="J62:K62"/>
    <mergeCell ref="C33:D33"/>
    <mergeCell ref="C32:D32"/>
    <mergeCell ref="C31:D31"/>
    <mergeCell ref="C30:D30"/>
    <mergeCell ref="C29:D29"/>
    <mergeCell ref="C27:D27"/>
    <mergeCell ref="C26:D26"/>
    <mergeCell ref="C25:D25"/>
    <mergeCell ref="C24:D24"/>
    <mergeCell ref="C23:D23"/>
    <mergeCell ref="C19:D19"/>
    <mergeCell ref="C18:D18"/>
    <mergeCell ref="C17:D17"/>
    <mergeCell ref="C34:D34"/>
    <mergeCell ref="C35:D35"/>
    <mergeCell ref="C36:D36"/>
    <mergeCell ref="C38:D38"/>
    <mergeCell ref="C39:D39"/>
    <mergeCell ref="C40:D40"/>
    <mergeCell ref="C41:D41"/>
    <mergeCell ref="C42:D42"/>
    <mergeCell ref="C43:D43"/>
    <mergeCell ref="C44:D44"/>
    <mergeCell ref="C45:D45"/>
    <mergeCell ref="C50:D50"/>
    <mergeCell ref="C46:D46"/>
    <mergeCell ref="C47:D47"/>
    <mergeCell ref="C48:D48"/>
    <mergeCell ref="C49:D49"/>
    <mergeCell ref="A13:A150"/>
    <mergeCell ref="B11:C12"/>
    <mergeCell ref="A11:A12"/>
    <mergeCell ref="C86:D86"/>
    <mergeCell ref="C85:D85"/>
    <mergeCell ref="C84:D84"/>
    <mergeCell ref="C77:D77"/>
    <mergeCell ref="C73:D73"/>
    <mergeCell ref="C72:D72"/>
    <mergeCell ref="C69:D69"/>
    <mergeCell ref="C68:D68"/>
    <mergeCell ref="C67:D67"/>
    <mergeCell ref="C74:D74"/>
    <mergeCell ref="C75:D75"/>
    <mergeCell ref="C76:D76"/>
    <mergeCell ref="C87:D87"/>
    <mergeCell ref="C88:D88"/>
    <mergeCell ref="C90:D90"/>
    <mergeCell ref="C91:D91"/>
    <mergeCell ref="C92:D92"/>
    <mergeCell ref="C93:D93"/>
    <mergeCell ref="C62:D62"/>
    <mergeCell ref="C63:D63"/>
    <mergeCell ref="C64:D64"/>
    <mergeCell ref="C65:D65"/>
    <mergeCell ref="C66:D66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20:D120"/>
    <mergeCell ref="C133:D133"/>
    <mergeCell ref="C134:D134"/>
    <mergeCell ref="C119:D119"/>
    <mergeCell ref="C114:D114"/>
    <mergeCell ref="C113:D113"/>
    <mergeCell ref="C112:D112"/>
    <mergeCell ref="C111:D111"/>
    <mergeCell ref="C110:D110"/>
    <mergeCell ref="C109:D109"/>
    <mergeCell ref="C108:D108"/>
    <mergeCell ref="C107:D107"/>
    <mergeCell ref="C98:D98"/>
    <mergeCell ref="C97:D97"/>
    <mergeCell ref="C94:D94"/>
    <mergeCell ref="C14:D14"/>
    <mergeCell ref="C15:D15"/>
    <mergeCell ref="C16:D16"/>
    <mergeCell ref="D12:E12"/>
    <mergeCell ref="E14:F14"/>
    <mergeCell ref="E15:F15"/>
    <mergeCell ref="E16:F16"/>
    <mergeCell ref="E17:F17"/>
    <mergeCell ref="E18:F18"/>
    <mergeCell ref="E19:F19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  <mergeCell ref="E34:F34"/>
    <mergeCell ref="E35:F35"/>
    <mergeCell ref="E36:F36"/>
    <mergeCell ref="E45:F45"/>
    <mergeCell ref="E44:F44"/>
    <mergeCell ref="E43:F43"/>
    <mergeCell ref="E42:F42"/>
    <mergeCell ref="E46:F46"/>
    <mergeCell ref="E47:F47"/>
    <mergeCell ref="E48:F48"/>
    <mergeCell ref="E49:F49"/>
    <mergeCell ref="E50:F50"/>
    <mergeCell ref="E41:F41"/>
    <mergeCell ref="E40:F40"/>
    <mergeCell ref="E38:F38"/>
    <mergeCell ref="E39:F39"/>
    <mergeCell ref="E84:F84"/>
    <mergeCell ref="E85:F85"/>
    <mergeCell ref="E86:F86"/>
    <mergeCell ref="E87:F87"/>
    <mergeCell ref="E88:F88"/>
    <mergeCell ref="E90:F90"/>
    <mergeCell ref="E91:F91"/>
    <mergeCell ref="E92:F92"/>
    <mergeCell ref="E93:F93"/>
    <mergeCell ref="E94:F94"/>
    <mergeCell ref="E97:F97"/>
    <mergeCell ref="E98:F98"/>
    <mergeCell ref="E77:F77"/>
    <mergeCell ref="E76:F76"/>
    <mergeCell ref="E75:F75"/>
    <mergeCell ref="E74:F74"/>
    <mergeCell ref="E73:F73"/>
    <mergeCell ref="E72:F72"/>
    <mergeCell ref="E69:F69"/>
    <mergeCell ref="E68:F68"/>
    <mergeCell ref="E67:F67"/>
    <mergeCell ref="E66:F66"/>
    <mergeCell ref="E65:F65"/>
    <mergeCell ref="E64:F64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9:F119"/>
    <mergeCell ref="E120:F120"/>
    <mergeCell ref="E121:F121"/>
    <mergeCell ref="E135:F135"/>
    <mergeCell ref="E134:F134"/>
    <mergeCell ref="E133:F133"/>
    <mergeCell ref="E131:F131"/>
    <mergeCell ref="E130:F130"/>
    <mergeCell ref="E129:F129"/>
    <mergeCell ref="E128:F128"/>
    <mergeCell ref="E127:F127"/>
    <mergeCell ref="E126:F126"/>
    <mergeCell ref="E125:F125"/>
    <mergeCell ref="E124:F124"/>
    <mergeCell ref="E123:F123"/>
    <mergeCell ref="E122:F122"/>
    <mergeCell ref="A1:K1"/>
    <mergeCell ref="A2:K2"/>
    <mergeCell ref="A3:K3"/>
    <mergeCell ref="A4:K4"/>
    <mergeCell ref="A5:K5"/>
    <mergeCell ref="A6:K6"/>
    <mergeCell ref="A7:I7"/>
    <mergeCell ref="A8:K8"/>
    <mergeCell ref="A9:K9"/>
    <mergeCell ref="D11:H11"/>
    <mergeCell ref="B13:K13"/>
    <mergeCell ref="G12:H12"/>
    <mergeCell ref="J11:K12"/>
    <mergeCell ref="I11:I12"/>
    <mergeCell ref="H14:I14"/>
    <mergeCell ref="H15:I15"/>
    <mergeCell ref="H16:I16"/>
    <mergeCell ref="H17:I17"/>
    <mergeCell ref="H18:I18"/>
    <mergeCell ref="H19:I19"/>
    <mergeCell ref="J14:K14"/>
    <mergeCell ref="J15:K15"/>
    <mergeCell ref="J16:K16"/>
    <mergeCell ref="J17:K17"/>
    <mergeCell ref="J18:K18"/>
    <mergeCell ref="J19:K19"/>
    <mergeCell ref="J23:K23"/>
    <mergeCell ref="J24:K24"/>
    <mergeCell ref="J25:K25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H33:I33"/>
    <mergeCell ref="H34:I34"/>
    <mergeCell ref="H35:I35"/>
    <mergeCell ref="H36:I36"/>
    <mergeCell ref="H43:I43"/>
    <mergeCell ref="H42:I42"/>
    <mergeCell ref="H41:I41"/>
    <mergeCell ref="H40:I40"/>
    <mergeCell ref="H39:I39"/>
    <mergeCell ref="H38:I38"/>
    <mergeCell ref="H50:I50"/>
    <mergeCell ref="H49:I49"/>
    <mergeCell ref="H48:I48"/>
    <mergeCell ref="H47:I47"/>
    <mergeCell ref="J50:K50"/>
    <mergeCell ref="J49:K49"/>
    <mergeCell ref="J48:K48"/>
    <mergeCell ref="J47:K47"/>
    <mergeCell ref="J43:K43"/>
    <mergeCell ref="J42:K42"/>
    <mergeCell ref="J41:K41"/>
    <mergeCell ref="J40:K40"/>
    <mergeCell ref="J39:K39"/>
    <mergeCell ref="J38:K38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1"/>
  <rowBreaks count="3" manualBreakCount="3">
    <brk id="19" man="true" max="16383"/>
    <brk id="36" man="true" max="16383"/>
    <brk id="50" man="true" max="16383"/>
  </rowBreaks>
</worksheet>
</file>

<file path=xl/worksheets/sheet1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K156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.28515615814805"/>
    <col customWidth="true" max="2" min="2" outlineLevel="0" width="36.7109371180545"/>
    <col customWidth="true" hidden="true" max="3" min="3" outlineLevel="0" width="9.14062530925693"/>
    <col customWidth="true" max="4" min="4" outlineLevel="0" width="5.99999966166764"/>
    <col customWidth="true" hidden="true" max="5" min="5" outlineLevel="0" width="0.140625002643222"/>
    <col customWidth="true" max="6" min="6" outlineLevel="0" width="14.425781467405"/>
    <col customWidth="true" max="7" min="7" outlineLevel="0" width="5.99999966166764"/>
    <col customWidth="true" hidden="true" max="8" min="8" outlineLevel="0" width="9.14062530925693"/>
    <col customWidth="true" max="9" min="9" outlineLevel="0" width="14.5703129929608"/>
    <col customWidth="true" hidden="true" max="10" min="10" outlineLevel="0" width="9.14062530925693"/>
    <col customWidth="true" max="11" min="11" outlineLevel="0" width="15.2851564964804"/>
  </cols>
  <sheetData>
    <row outlineLevel="0" r="1">
      <c r="A1" s="1" t="s">
        <v>478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</row>
    <row outlineLevel="0" r="2">
      <c r="A2" s="1" t="s">
        <v>479</v>
      </c>
      <c r="B2" s="1" t="s"/>
      <c r="C2" s="1" t="s"/>
      <c r="D2" s="1" t="s"/>
      <c r="E2" s="1" t="s"/>
      <c r="F2" s="1" t="s"/>
      <c r="G2" s="1" t="s"/>
      <c r="H2" s="1" t="s"/>
      <c r="I2" s="1" t="s"/>
      <c r="J2" s="1" t="s"/>
      <c r="K2" s="1" t="s"/>
    </row>
    <row outlineLevel="0" r="3">
      <c r="A3" s="1" t="s">
        <v>2</v>
      </c>
      <c r="B3" s="1" t="s"/>
      <c r="C3" s="1" t="s"/>
      <c r="D3" s="1" t="s"/>
      <c r="E3" s="1" t="s"/>
      <c r="F3" s="1" t="s"/>
      <c r="G3" s="1" t="s"/>
      <c r="H3" s="1" t="s"/>
      <c r="I3" s="1" t="s"/>
      <c r="J3" s="1" t="s"/>
      <c r="K3" s="1" t="s"/>
    </row>
    <row outlineLevel="0" r="4">
      <c r="A4" s="1" t="s">
        <v>488</v>
      </c>
      <c r="B4" s="1" t="s"/>
      <c r="C4" s="1" t="s"/>
      <c r="D4" s="1" t="s"/>
      <c r="E4" s="1" t="s"/>
      <c r="F4" s="1" t="s"/>
      <c r="G4" s="1" t="s"/>
      <c r="H4" s="1" t="s"/>
      <c r="I4" s="1" t="s"/>
      <c r="J4" s="1" t="s"/>
      <c r="K4" s="1" t="s"/>
    </row>
    <row outlineLevel="0" r="5">
      <c r="A5" s="1" t="s">
        <v>4</v>
      </c>
      <c r="B5" s="1" t="s"/>
      <c r="C5" s="1" t="s"/>
      <c r="D5" s="1" t="s"/>
      <c r="E5" s="1" t="s"/>
      <c r="F5" s="1" t="s"/>
      <c r="G5" s="1" t="s"/>
      <c r="H5" s="1" t="s"/>
      <c r="I5" s="1" t="s"/>
      <c r="J5" s="1" t="s"/>
      <c r="K5" s="1" t="s"/>
    </row>
    <row outlineLevel="0" r="6">
      <c r="A6" s="1" t="s">
        <v>5</v>
      </c>
      <c r="B6" s="1" t="s"/>
      <c r="C6" s="1" t="s"/>
      <c r="D6" s="1" t="s"/>
      <c r="E6" s="1" t="s"/>
      <c r="F6" s="1" t="s"/>
      <c r="G6" s="1" t="s"/>
      <c r="H6" s="1" t="s"/>
      <c r="I6" s="1" t="s"/>
      <c r="J6" s="1" t="s"/>
      <c r="K6" s="1" t="s"/>
    </row>
    <row outlineLevel="0" r="7">
      <c r="A7" s="3" t="n"/>
      <c r="B7" s="3" t="s"/>
      <c r="C7" s="3" t="s"/>
      <c r="D7" s="3" t="s"/>
      <c r="E7" s="3" t="s"/>
      <c r="F7" s="3" t="s"/>
      <c r="G7" s="3" t="s"/>
      <c r="H7" s="3" t="s"/>
      <c r="I7" s="3" t="s"/>
      <c r="J7" s="0" t="n"/>
      <c r="K7" s="0" t="n"/>
    </row>
    <row ht="15.75" outlineLevel="0" r="8">
      <c r="A8" s="35" t="s">
        <v>239</v>
      </c>
      <c r="B8" s="35" t="s"/>
      <c r="C8" s="35" t="s"/>
      <c r="D8" s="35" t="s"/>
      <c r="E8" s="35" t="s"/>
      <c r="F8" s="35" t="s"/>
      <c r="G8" s="35" t="s"/>
      <c r="H8" s="35" t="s"/>
      <c r="I8" s="35" t="s"/>
      <c r="J8" s="35" t="s"/>
      <c r="K8" s="35" t="s"/>
    </row>
    <row ht="15.75" outlineLevel="0" r="9">
      <c r="A9" s="35" t="s">
        <v>481</v>
      </c>
      <c r="B9" s="35" t="s"/>
      <c r="C9" s="35" t="s"/>
      <c r="D9" s="35" t="s"/>
      <c r="E9" s="35" t="s"/>
      <c r="F9" s="35" t="s"/>
      <c r="G9" s="35" t="s"/>
      <c r="H9" s="35" t="s"/>
      <c r="I9" s="35" t="s"/>
      <c r="J9" s="35" t="s"/>
      <c r="K9" s="35" t="s"/>
    </row>
    <row ht="18.75" outlineLevel="0" r="10">
      <c r="A10" s="111" t="n"/>
      <c r="B10" s="0" t="n"/>
      <c r="C10" s="0" t="n"/>
      <c r="D10" s="0" t="n"/>
      <c r="E10" s="0" t="n"/>
      <c r="F10" s="0" t="n"/>
      <c r="G10" s="0" t="n"/>
      <c r="H10" s="0" t="n"/>
      <c r="I10" s="0" t="n"/>
      <c r="J10" s="0" t="n"/>
      <c r="K10" s="0" t="n"/>
    </row>
    <row ht="15.75" outlineLevel="0" r="11">
      <c r="A11" s="200" t="s">
        <v>241</v>
      </c>
      <c r="B11" s="200" t="s">
        <v>39</v>
      </c>
      <c r="C11" s="201" t="s"/>
      <c r="D11" s="200" t="s">
        <v>242</v>
      </c>
      <c r="E11" s="202" t="s"/>
      <c r="F11" s="202" t="s"/>
      <c r="G11" s="202" t="s"/>
      <c r="H11" s="203" t="s"/>
      <c r="I11" s="200" t="s">
        <v>482</v>
      </c>
      <c r="J11" s="200" t="s">
        <v>483</v>
      </c>
      <c r="K11" s="201" t="s"/>
    </row>
    <row ht="15.75" outlineLevel="0" r="12">
      <c r="A12" s="204" t="s"/>
      <c r="B12" s="205" t="s"/>
      <c r="C12" s="206" t="s"/>
      <c r="D12" s="200" t="s">
        <v>243</v>
      </c>
      <c r="E12" s="203" t="s"/>
      <c r="F12" s="200" t="s">
        <v>244</v>
      </c>
      <c r="G12" s="200" t="s">
        <v>245</v>
      </c>
      <c r="H12" s="203" t="s"/>
      <c r="I12" s="204" t="s"/>
      <c r="J12" s="205" t="s"/>
      <c r="K12" s="206" t="s"/>
    </row>
    <row ht="15.75" outlineLevel="0" r="13">
      <c r="A13" s="152" t="n">
        <v>800</v>
      </c>
      <c r="B13" s="129" t="s">
        <v>42</v>
      </c>
      <c r="C13" s="207" t="s"/>
      <c r="D13" s="207" t="s"/>
      <c r="E13" s="207" t="s"/>
      <c r="F13" s="207" t="s"/>
      <c r="G13" s="207" t="s"/>
      <c r="H13" s="207" t="s"/>
      <c r="I13" s="207" t="s"/>
      <c r="J13" s="207" t="s"/>
      <c r="K13" s="208" t="s"/>
    </row>
    <row ht="78.75" outlineLevel="0" r="14">
      <c r="A14" s="209" t="s"/>
      <c r="B14" s="129" t="s">
        <v>246</v>
      </c>
      <c r="C14" s="126" t="n"/>
      <c r="D14" s="130" t="s"/>
      <c r="E14" s="126" t="s">
        <v>247</v>
      </c>
      <c r="F14" s="130" t="s"/>
      <c r="G14" s="126" t="n"/>
      <c r="H14" s="127" t="n">
        <f aca="false" ca="false" dt2D="false" dtr="false" t="normal">H15</f>
        <v>29648168.77</v>
      </c>
      <c r="I14" s="128" t="s"/>
      <c r="J14" s="127" t="n">
        <f aca="false" ca="false" dt2D="false" dtr="false" t="normal">J15</f>
        <v>29830936.48</v>
      </c>
      <c r="K14" s="128" t="s"/>
    </row>
    <row ht="63" outlineLevel="0" r="15">
      <c r="A15" s="209" t="s"/>
      <c r="B15" s="129" t="s">
        <v>248</v>
      </c>
      <c r="C15" s="126" t="n"/>
      <c r="D15" s="130" t="s"/>
      <c r="E15" s="126" t="s">
        <v>249</v>
      </c>
      <c r="F15" s="130" t="s"/>
      <c r="G15" s="126" t="n"/>
      <c r="H15" s="127" t="n">
        <f aca="false" ca="false" dt2D="false" dtr="false" t="normal">H16+H38+H42+I53+H62+I80+H84+H107+H119+H124+I151</f>
        <v>29648168.77</v>
      </c>
      <c r="I15" s="128" t="s"/>
      <c r="J15" s="127" t="n">
        <f aca="false" ca="false" dt2D="false" dtr="false" t="normal">J16+J38+J42+K53+J62+K80+J84+J107+J119+J124+K151</f>
        <v>29830936.48</v>
      </c>
      <c r="K15" s="128" t="s"/>
    </row>
    <row ht="63" outlineLevel="0" r="16">
      <c r="A16" s="209" t="s"/>
      <c r="B16" s="129" t="s">
        <v>250</v>
      </c>
      <c r="C16" s="126" t="n"/>
      <c r="D16" s="130" t="s"/>
      <c r="E16" s="126" t="s">
        <v>251</v>
      </c>
      <c r="F16" s="130" t="s"/>
      <c r="G16" s="126" t="n"/>
      <c r="H16" s="127" t="n">
        <f aca="false" ca="false" dt2D="false" dtr="false" t="normal">H17</f>
        <v>5870949.98</v>
      </c>
      <c r="I16" s="128" t="s"/>
      <c r="J16" s="127" t="n">
        <f aca="false" ca="false" dt2D="false" dtr="false" t="normal">J17</f>
        <v>5920949.98</v>
      </c>
      <c r="K16" s="128" t="s"/>
    </row>
    <row ht="15.75" outlineLevel="0" r="17">
      <c r="A17" s="209" t="s"/>
      <c r="B17" s="131" t="s">
        <v>252</v>
      </c>
      <c r="C17" s="132" t="s">
        <v>253</v>
      </c>
      <c r="D17" s="133" t="s"/>
      <c r="E17" s="134" t="s">
        <v>251</v>
      </c>
      <c r="F17" s="135" t="s"/>
      <c r="G17" s="132" t="s">
        <v>254</v>
      </c>
      <c r="H17" s="136" t="n">
        <f aca="false" ca="false" dt2D="false" dtr="false" t="normal">H18+H36</f>
        <v>5870949.98</v>
      </c>
      <c r="I17" s="137" t="s"/>
      <c r="J17" s="136" t="n">
        <f aca="false" ca="false" dt2D="false" dtr="false" t="normal">J18+J36</f>
        <v>5920949.98</v>
      </c>
      <c r="K17" s="137" t="s"/>
    </row>
    <row ht="110.25" outlineLevel="0" r="18">
      <c r="A18" s="209" t="s"/>
      <c r="B18" s="131" t="s">
        <v>255</v>
      </c>
      <c r="C18" s="132" t="s">
        <v>256</v>
      </c>
      <c r="D18" s="133" t="s"/>
      <c r="E18" s="132" t="s">
        <v>251</v>
      </c>
      <c r="F18" s="133" t="s"/>
      <c r="G18" s="132" t="s">
        <v>254</v>
      </c>
      <c r="H18" s="136" t="n">
        <f aca="false" ca="false" dt2D="false" dtr="false" t="normal">H19+I21+H23+H24</f>
        <v>5870949.98</v>
      </c>
      <c r="I18" s="137" t="s"/>
      <c r="J18" s="136" t="n">
        <f aca="false" ca="false" dt2D="false" dtr="false" t="normal">J19+K21+J23+J24</f>
        <v>5920949.98</v>
      </c>
      <c r="K18" s="137" t="s"/>
    </row>
    <row ht="63" outlineLevel="0" r="19">
      <c r="A19" s="209" t="s"/>
      <c r="B19" s="53" t="s">
        <v>257</v>
      </c>
      <c r="C19" s="126" t="s">
        <v>256</v>
      </c>
      <c r="D19" s="130" t="s"/>
      <c r="E19" s="126" t="s">
        <v>258</v>
      </c>
      <c r="F19" s="130" t="s"/>
      <c r="G19" s="126" t="s">
        <v>254</v>
      </c>
      <c r="H19" s="138" t="n">
        <f aca="false" ca="false" dt2D="false" dtr="false" t="normal">I20</f>
        <v>2932195.97</v>
      </c>
      <c r="I19" s="139" t="s"/>
      <c r="J19" s="138" t="n">
        <f aca="false" ca="false" dt2D="false" dtr="false" t="normal">K20</f>
        <v>2932195.97</v>
      </c>
      <c r="K19" s="139" t="s"/>
    </row>
    <row ht="126" outlineLevel="0" r="20">
      <c r="A20" s="209" t="s"/>
      <c r="B20" s="140" t="s">
        <v>259</v>
      </c>
      <c r="C20" s="141" t="s">
        <v>256</v>
      </c>
      <c r="D20" s="141" t="n"/>
      <c r="E20" s="141" t="s">
        <v>258</v>
      </c>
      <c r="F20" s="141" t="s">
        <v>258</v>
      </c>
      <c r="G20" s="141" t="n">
        <v>100</v>
      </c>
      <c r="H20" s="142" t="n"/>
      <c r="I20" s="142" t="n">
        <v>2932195.97</v>
      </c>
      <c r="J20" s="142" t="n"/>
      <c r="K20" s="142" t="n">
        <v>2932195.97</v>
      </c>
    </row>
    <row ht="189" outlineLevel="0" r="21">
      <c r="A21" s="209" t="s"/>
      <c r="B21" s="53" t="s">
        <v>260</v>
      </c>
      <c r="C21" s="141" t="n"/>
      <c r="D21" s="141" t="s">
        <v>256</v>
      </c>
      <c r="E21" s="141" t="n"/>
      <c r="F21" s="141" t="s">
        <v>261</v>
      </c>
      <c r="G21" s="141" t="s">
        <v>254</v>
      </c>
      <c r="H21" s="142" t="n"/>
      <c r="I21" s="142" t="n">
        <f aca="false" ca="false" dt2D="false" dtr="false" t="normal">I22</f>
        <v>1945554.01</v>
      </c>
      <c r="J21" s="142" t="n"/>
      <c r="K21" s="142" t="n">
        <f aca="false" ca="false" dt2D="false" dtr="false" t="normal">K22</f>
        <v>1945554.01</v>
      </c>
    </row>
    <row ht="126" outlineLevel="0" r="22">
      <c r="A22" s="209" t="s"/>
      <c r="B22" s="140" t="s">
        <v>259</v>
      </c>
      <c r="C22" s="141" t="n"/>
      <c r="D22" s="141" t="s">
        <v>256</v>
      </c>
      <c r="E22" s="141" t="n"/>
      <c r="F22" s="141" t="s">
        <v>261</v>
      </c>
      <c r="G22" s="141" t="s">
        <v>262</v>
      </c>
      <c r="H22" s="142" t="n"/>
      <c r="I22" s="142" t="n">
        <v>1945554.01</v>
      </c>
      <c r="J22" s="142" t="n"/>
      <c r="K22" s="142" t="n">
        <v>1945554.01</v>
      </c>
    </row>
    <row ht="47.25" outlineLevel="0" r="23">
      <c r="A23" s="209" t="s"/>
      <c r="B23" s="53" t="s">
        <v>263</v>
      </c>
      <c r="C23" s="126" t="s">
        <v>256</v>
      </c>
      <c r="D23" s="130" t="s"/>
      <c r="E23" s="126" t="s">
        <v>258</v>
      </c>
      <c r="F23" s="130" t="s"/>
      <c r="G23" s="126" t="n">
        <v>200</v>
      </c>
      <c r="H23" s="138" t="n">
        <v>937200</v>
      </c>
      <c r="I23" s="139" t="s"/>
      <c r="J23" s="138" t="n">
        <v>987200</v>
      </c>
      <c r="K23" s="139" t="s"/>
    </row>
    <row customHeight="true" ht="23.25" outlineLevel="0" r="24">
      <c r="A24" s="209" t="s"/>
      <c r="B24" s="53" t="s">
        <v>264</v>
      </c>
      <c r="C24" s="126" t="s">
        <v>256</v>
      </c>
      <c r="D24" s="130" t="s"/>
      <c r="E24" s="126" t="s">
        <v>258</v>
      </c>
      <c r="F24" s="130" t="s"/>
      <c r="G24" s="126" t="n">
        <v>800</v>
      </c>
      <c r="H24" s="144" t="n">
        <v>56000</v>
      </c>
      <c r="I24" s="145" t="s"/>
      <c r="J24" s="144" t="n">
        <v>56000</v>
      </c>
      <c r="K24" s="145" t="s"/>
    </row>
    <row customHeight="true" ht="20.25" outlineLevel="0" r="25">
      <c r="A25" s="209" t="s"/>
      <c r="B25" s="129" t="s">
        <v>270</v>
      </c>
      <c r="C25" s="134" t="s">
        <v>253</v>
      </c>
      <c r="D25" s="135" t="s"/>
      <c r="E25" s="134" t="n">
        <v>9090000000</v>
      </c>
      <c r="F25" s="135" t="s"/>
      <c r="G25" s="134" t="s">
        <v>254</v>
      </c>
      <c r="H25" s="146" t="n">
        <f aca="false" ca="false" dt2D="false" dtr="false" t="normal">H26+H29+H32</f>
        <v>518331.23</v>
      </c>
      <c r="I25" s="147" t="s"/>
      <c r="J25" s="146" t="n">
        <f aca="false" ca="false" dt2D="false" dtr="false" t="normal">J26+J29+J32</f>
        <v>568113.52</v>
      </c>
      <c r="K25" s="147" t="s"/>
    </row>
    <row hidden="true" ht="94.5" outlineLevel="0" r="26">
      <c r="A26" s="209" t="s"/>
      <c r="B26" s="131" t="s">
        <v>271</v>
      </c>
      <c r="C26" s="132" t="s">
        <v>272</v>
      </c>
      <c r="D26" s="133" t="s"/>
      <c r="E26" s="132" t="n">
        <v>9090000000</v>
      </c>
      <c r="F26" s="133" t="s"/>
      <c r="G26" s="132" t="s">
        <v>254</v>
      </c>
      <c r="H26" s="148" t="n">
        <f aca="false" ca="false" dt2D="false" dtr="false" t="normal">H27</f>
        <v>0</v>
      </c>
      <c r="I26" s="149" t="s"/>
      <c r="J26" s="148" t="n">
        <f aca="false" ca="false" dt2D="false" dtr="false" t="normal">J27</f>
        <v>0</v>
      </c>
      <c r="K26" s="149" t="s"/>
    </row>
    <row hidden="true" ht="31.5" outlineLevel="0" r="27">
      <c r="A27" s="209" t="s"/>
      <c r="B27" s="53" t="s">
        <v>273</v>
      </c>
      <c r="C27" s="126" t="s">
        <v>272</v>
      </c>
      <c r="D27" s="130" t="s"/>
      <c r="E27" s="126" t="s">
        <v>274</v>
      </c>
      <c r="F27" s="130" t="s"/>
      <c r="G27" s="126" t="s">
        <v>254</v>
      </c>
      <c r="H27" s="144" t="n">
        <f aca="false" ca="false" dt2D="false" dtr="false" t="normal">I28</f>
        <v>0</v>
      </c>
      <c r="I27" s="145" t="s"/>
      <c r="J27" s="144" t="n">
        <f aca="false" ca="false" dt2D="false" dtr="false" t="normal">K28</f>
        <v>0</v>
      </c>
      <c r="K27" s="145" t="s"/>
    </row>
    <row hidden="true" ht="126" outlineLevel="0" r="28">
      <c r="A28" s="209" t="s"/>
      <c r="B28" s="53" t="s">
        <v>275</v>
      </c>
      <c r="C28" s="150" t="s">
        <v>272</v>
      </c>
      <c r="D28" s="150" t="n"/>
      <c r="E28" s="150" t="n">
        <v>9099030090</v>
      </c>
      <c r="F28" s="150" t="s">
        <v>274</v>
      </c>
      <c r="G28" s="150" t="n">
        <v>100</v>
      </c>
      <c r="H28" s="153" t="n"/>
      <c r="I28" s="153" t="n"/>
      <c r="J28" s="153" t="n"/>
      <c r="K28" s="153" t="n"/>
    </row>
    <row ht="15.75" outlineLevel="0" r="29">
      <c r="A29" s="209" t="s"/>
      <c r="B29" s="131" t="s">
        <v>276</v>
      </c>
      <c r="C29" s="132" t="s">
        <v>277</v>
      </c>
      <c r="D29" s="133" t="s"/>
      <c r="E29" s="132" t="n">
        <v>9090000000</v>
      </c>
      <c r="F29" s="133" t="s"/>
      <c r="G29" s="132" t="s">
        <v>254</v>
      </c>
      <c r="H29" s="148" t="n">
        <f aca="false" ca="false" dt2D="false" dtr="false" t="normal">H30</f>
        <v>518331.23</v>
      </c>
      <c r="I29" s="149" t="s"/>
      <c r="J29" s="148" t="n">
        <f aca="false" ca="false" dt2D="false" dtr="false" t="normal">J30</f>
        <v>568113.52</v>
      </c>
      <c r="K29" s="149" t="s"/>
    </row>
    <row ht="63" outlineLevel="0" r="30">
      <c r="A30" s="209" t="s"/>
      <c r="B30" s="53" t="s">
        <v>278</v>
      </c>
      <c r="C30" s="126" t="s">
        <v>277</v>
      </c>
      <c r="D30" s="130" t="s"/>
      <c r="E30" s="126" t="n">
        <v>9090020001</v>
      </c>
      <c r="F30" s="130" t="s"/>
      <c r="G30" s="126" t="s">
        <v>254</v>
      </c>
      <c r="H30" s="144" t="n">
        <f aca="false" ca="false" dt2D="false" dtr="false" t="normal">H31</f>
        <v>518331.23</v>
      </c>
      <c r="I30" s="145" t="s"/>
      <c r="J30" s="144" t="n">
        <f aca="false" ca="false" dt2D="false" dtr="false" t="normal">J31</f>
        <v>568113.52</v>
      </c>
      <c r="K30" s="145" t="s"/>
    </row>
    <row customHeight="true" ht="25.5" outlineLevel="0" r="31">
      <c r="A31" s="209" t="s"/>
      <c r="B31" s="53" t="s">
        <v>264</v>
      </c>
      <c r="C31" s="126" t="s">
        <v>277</v>
      </c>
      <c r="D31" s="130" t="s"/>
      <c r="E31" s="126" t="n">
        <v>9090020001</v>
      </c>
      <c r="F31" s="130" t="s"/>
      <c r="G31" s="126" t="n">
        <v>800</v>
      </c>
      <c r="H31" s="144" t="n">
        <f aca="false" ca="false" dt2D="false" dtr="false" t="normal">788199.92-269868.69</f>
        <v>518331.23</v>
      </c>
      <c r="I31" s="145" t="s"/>
      <c r="J31" s="144" t="n">
        <v>568113.52</v>
      </c>
      <c r="K31" s="145" t="s"/>
    </row>
    <row hidden="true" ht="31.5" outlineLevel="0" r="32">
      <c r="A32" s="209" t="s"/>
      <c r="B32" s="131" t="s">
        <v>279</v>
      </c>
      <c r="C32" s="132" t="s">
        <v>280</v>
      </c>
      <c r="D32" s="133" t="s"/>
      <c r="E32" s="132" t="n">
        <v>9090000000</v>
      </c>
      <c r="F32" s="133" t="s"/>
      <c r="G32" s="132" t="s">
        <v>254</v>
      </c>
      <c r="H32" s="148" t="n">
        <f aca="false" ca="false" dt2D="false" dtr="false" t="normal">H33</f>
        <v>0</v>
      </c>
      <c r="I32" s="149" t="s"/>
      <c r="J32" s="148" t="n">
        <f aca="false" ca="false" dt2D="false" dtr="false" t="normal">J33</f>
        <v>0</v>
      </c>
      <c r="K32" s="149" t="s"/>
    </row>
    <row hidden="true" ht="47.25" outlineLevel="0" r="33">
      <c r="A33" s="209" t="s"/>
      <c r="B33" s="53" t="s">
        <v>281</v>
      </c>
      <c r="C33" s="126" t="s">
        <v>280</v>
      </c>
      <c r="D33" s="130" t="s"/>
      <c r="E33" s="126" t="n">
        <v>9090020004</v>
      </c>
      <c r="F33" s="130" t="s"/>
      <c r="G33" s="126" t="s">
        <v>254</v>
      </c>
      <c r="H33" s="144" t="n">
        <f aca="false" ca="false" dt2D="false" dtr="false" t="normal">H34</f>
        <v>0</v>
      </c>
      <c r="I33" s="145" t="s"/>
      <c r="J33" s="144" t="n">
        <f aca="false" ca="false" dt2D="false" dtr="false" t="normal">J34</f>
        <v>0</v>
      </c>
      <c r="K33" s="145" t="s"/>
    </row>
    <row customHeight="true" hidden="true" ht="30" outlineLevel="0" r="34">
      <c r="A34" s="209" t="s"/>
      <c r="B34" s="53" t="s">
        <v>264</v>
      </c>
      <c r="C34" s="126" t="s">
        <v>280</v>
      </c>
      <c r="D34" s="130" t="s"/>
      <c r="E34" s="126" t="n">
        <v>9090020004</v>
      </c>
      <c r="F34" s="130" t="s"/>
      <c r="G34" s="126" t="n">
        <v>800</v>
      </c>
      <c r="H34" s="144" t="n"/>
      <c r="I34" s="145" t="s"/>
      <c r="J34" s="144" t="n"/>
      <c r="K34" s="145" t="s"/>
    </row>
    <row hidden="true" ht="31.5" outlineLevel="0" r="35">
      <c r="A35" s="209" t="s"/>
      <c r="B35" s="131" t="s">
        <v>279</v>
      </c>
      <c r="C35" s="132" t="s">
        <v>280</v>
      </c>
      <c r="D35" s="133" t="s"/>
      <c r="E35" s="132" t="s">
        <v>251</v>
      </c>
      <c r="F35" s="133" t="s"/>
      <c r="G35" s="132" t="s">
        <v>254</v>
      </c>
      <c r="H35" s="148" t="n">
        <f aca="false" ca="false" dt2D="false" dtr="false" t="normal">H36</f>
        <v>0</v>
      </c>
      <c r="I35" s="149" t="s"/>
      <c r="J35" s="148" t="n">
        <f aca="false" ca="false" dt2D="false" dtr="false" t="normal">J36</f>
        <v>0</v>
      </c>
      <c r="K35" s="149" t="s"/>
    </row>
    <row hidden="true" ht="110.25" outlineLevel="0" r="36">
      <c r="A36" s="209" t="s"/>
      <c r="B36" s="53" t="s">
        <v>282</v>
      </c>
      <c r="C36" s="126" t="s">
        <v>280</v>
      </c>
      <c r="D36" s="130" t="s"/>
      <c r="E36" s="126" t="s">
        <v>283</v>
      </c>
      <c r="F36" s="130" t="s"/>
      <c r="G36" s="126" t="s">
        <v>254</v>
      </c>
      <c r="H36" s="144" t="n">
        <f aca="false" ca="false" dt2D="false" dtr="false" t="normal">I37</f>
        <v>0</v>
      </c>
      <c r="I36" s="145" t="s"/>
      <c r="J36" s="144" t="n">
        <f aca="false" ca="false" dt2D="false" dtr="false" t="normal">K37</f>
        <v>0</v>
      </c>
      <c r="K36" s="145" t="s"/>
    </row>
    <row hidden="true" ht="126" outlineLevel="0" r="37">
      <c r="A37" s="209" t="s"/>
      <c r="B37" s="53" t="s">
        <v>284</v>
      </c>
      <c r="C37" s="141" t="s">
        <v>280</v>
      </c>
      <c r="D37" s="141" t="n"/>
      <c r="E37" s="141" t="s">
        <v>283</v>
      </c>
      <c r="F37" s="141" t="s">
        <v>283</v>
      </c>
      <c r="G37" s="141" t="n">
        <v>100</v>
      </c>
      <c r="H37" s="142" t="n"/>
      <c r="I37" s="142" t="n"/>
      <c r="J37" s="142" t="n"/>
      <c r="K37" s="142" t="n"/>
    </row>
    <row ht="78.75" outlineLevel="0" r="38">
      <c r="A38" s="209" t="s"/>
      <c r="B38" s="129" t="s">
        <v>285</v>
      </c>
      <c r="C38" s="134" t="n"/>
      <c r="D38" s="135" t="s"/>
      <c r="E38" s="134" t="s">
        <v>286</v>
      </c>
      <c r="F38" s="135" t="s"/>
      <c r="G38" s="134" t="n"/>
      <c r="H38" s="146" t="n">
        <f aca="false" ca="false" dt2D="false" dtr="false" t="normal">H39</f>
        <v>500000</v>
      </c>
      <c r="I38" s="147" t="s"/>
      <c r="J38" s="146" t="n">
        <f aca="false" ca="false" dt2D="false" dtr="false" t="normal">J39</f>
        <v>500000</v>
      </c>
      <c r="K38" s="147" t="s"/>
    </row>
    <row ht="31.5" outlineLevel="0" r="39">
      <c r="A39" s="209" t="s"/>
      <c r="B39" s="131" t="s">
        <v>279</v>
      </c>
      <c r="C39" s="132" t="s">
        <v>280</v>
      </c>
      <c r="D39" s="133" t="s"/>
      <c r="E39" s="132" t="s">
        <v>286</v>
      </c>
      <c r="F39" s="133" t="s"/>
      <c r="G39" s="132" t="s">
        <v>254</v>
      </c>
      <c r="H39" s="148" t="n">
        <f aca="false" ca="false" dt2D="false" dtr="false" t="normal">H40</f>
        <v>500000</v>
      </c>
      <c r="I39" s="149" t="s"/>
      <c r="J39" s="148" t="n">
        <f aca="false" ca="false" dt2D="false" dtr="false" t="normal">J40</f>
        <v>500000</v>
      </c>
      <c r="K39" s="149" t="s"/>
    </row>
    <row ht="63" outlineLevel="0" r="40">
      <c r="A40" s="209" t="s"/>
      <c r="B40" s="53" t="s">
        <v>287</v>
      </c>
      <c r="C40" s="126" t="s">
        <v>280</v>
      </c>
      <c r="D40" s="130" t="s"/>
      <c r="E40" s="126" t="s">
        <v>288</v>
      </c>
      <c r="F40" s="130" t="s"/>
      <c r="G40" s="126" t="s">
        <v>254</v>
      </c>
      <c r="H40" s="144" t="n">
        <f aca="false" ca="false" dt2D="false" dtr="false" t="normal">H41</f>
        <v>500000</v>
      </c>
      <c r="I40" s="145" t="s"/>
      <c r="J40" s="144" t="n">
        <f aca="false" ca="false" dt2D="false" dtr="false" t="normal">J41</f>
        <v>500000</v>
      </c>
      <c r="K40" s="145" t="s"/>
    </row>
    <row ht="47.25" outlineLevel="0" r="41">
      <c r="A41" s="209" t="s"/>
      <c r="B41" s="53" t="s">
        <v>263</v>
      </c>
      <c r="C41" s="126" t="s">
        <v>280</v>
      </c>
      <c r="D41" s="130" t="s"/>
      <c r="E41" s="126" t="s">
        <v>288</v>
      </c>
      <c r="F41" s="130" t="s"/>
      <c r="G41" s="126" t="n">
        <v>200</v>
      </c>
      <c r="H41" s="144" t="n">
        <v>500000</v>
      </c>
      <c r="I41" s="145" t="s"/>
      <c r="J41" s="144" t="n">
        <v>500000</v>
      </c>
      <c r="K41" s="145" t="s"/>
    </row>
    <row ht="47.25" outlineLevel="0" r="42">
      <c r="A42" s="209" t="s"/>
      <c r="B42" s="129" t="s">
        <v>300</v>
      </c>
      <c r="C42" s="134" t="s">
        <v>308</v>
      </c>
      <c r="D42" s="135" t="s"/>
      <c r="E42" s="134" t="s">
        <v>301</v>
      </c>
      <c r="F42" s="135" t="s"/>
      <c r="G42" s="134" t="n"/>
      <c r="H42" s="146" t="n">
        <f aca="false" ca="false" dt2D="false" dtr="false" t="normal">H43</f>
        <v>459920</v>
      </c>
      <c r="I42" s="147" t="s"/>
      <c r="J42" s="146" t="n">
        <f aca="false" ca="false" dt2D="false" dtr="false" t="normal">J43</f>
        <v>489920</v>
      </c>
      <c r="K42" s="147" t="s"/>
    </row>
    <row ht="47.25" outlineLevel="0" r="43">
      <c r="A43" s="209" t="s"/>
      <c r="B43" s="131" t="s">
        <v>307</v>
      </c>
      <c r="C43" s="132" t="s">
        <v>308</v>
      </c>
      <c r="D43" s="133" t="s"/>
      <c r="E43" s="132" t="s">
        <v>301</v>
      </c>
      <c r="F43" s="133" t="s"/>
      <c r="G43" s="132" t="s">
        <v>254</v>
      </c>
      <c r="H43" s="148" t="n">
        <f aca="false" ca="false" dt2D="false" dtr="false" t="normal">I44+H47</f>
        <v>459920</v>
      </c>
      <c r="I43" s="149" t="s"/>
      <c r="J43" s="148" t="n">
        <f aca="false" ca="false" dt2D="false" dtr="false" t="normal">K44+J47</f>
        <v>489920</v>
      </c>
      <c r="K43" s="149" t="s"/>
    </row>
    <row ht="47.25" outlineLevel="0" r="44">
      <c r="A44" s="209" t="s"/>
      <c r="B44" s="131" t="s">
        <v>309</v>
      </c>
      <c r="C44" s="132" t="s">
        <v>310</v>
      </c>
      <c r="D44" s="133" t="s"/>
      <c r="E44" s="132" t="s">
        <v>301</v>
      </c>
      <c r="F44" s="133" t="s"/>
      <c r="G44" s="132" t="s">
        <v>254</v>
      </c>
      <c r="H44" s="148" t="n"/>
      <c r="I44" s="148" t="n">
        <f aca="false" ca="false" dt2D="false" dtr="false" t="normal">I45</f>
        <v>110000</v>
      </c>
      <c r="J44" s="148" t="n"/>
      <c r="K44" s="148" t="n">
        <f aca="false" ca="false" dt2D="false" dtr="false" t="normal">K45</f>
        <v>110000</v>
      </c>
    </row>
    <row ht="31.5" outlineLevel="0" r="45">
      <c r="A45" s="209" t="s"/>
      <c r="B45" s="53" t="s">
        <v>311</v>
      </c>
      <c r="C45" s="126" t="s">
        <v>310</v>
      </c>
      <c r="D45" s="130" t="s"/>
      <c r="E45" s="126" t="s">
        <v>312</v>
      </c>
      <c r="F45" s="130" t="s"/>
      <c r="G45" s="126" t="s">
        <v>254</v>
      </c>
      <c r="H45" s="144" t="n"/>
      <c r="I45" s="144" t="n">
        <f aca="false" ca="false" dt2D="false" dtr="false" t="normal">I46</f>
        <v>110000</v>
      </c>
      <c r="J45" s="144" t="n"/>
      <c r="K45" s="144" t="n">
        <f aca="false" ca="false" dt2D="false" dtr="false" t="normal">K46</f>
        <v>110000</v>
      </c>
    </row>
    <row ht="47.25" outlineLevel="0" r="46">
      <c r="A46" s="209" t="s"/>
      <c r="B46" s="180" t="s">
        <v>304</v>
      </c>
      <c r="C46" s="181" t="s">
        <v>310</v>
      </c>
      <c r="D46" s="182" t="s"/>
      <c r="E46" s="126" t="s">
        <v>312</v>
      </c>
      <c r="F46" s="130" t="s"/>
      <c r="G46" s="126" t="s">
        <v>292</v>
      </c>
      <c r="H46" s="144" t="n"/>
      <c r="I46" s="144" t="n">
        <v>110000</v>
      </c>
      <c r="J46" s="144" t="n"/>
      <c r="K46" s="144" t="n">
        <v>110000</v>
      </c>
    </row>
    <row ht="63" outlineLevel="0" r="47">
      <c r="A47" s="209" t="s"/>
      <c r="B47" s="131" t="s">
        <v>313</v>
      </c>
      <c r="C47" s="132" t="s">
        <v>314</v>
      </c>
      <c r="D47" s="133" t="s"/>
      <c r="E47" s="132" t="s">
        <v>301</v>
      </c>
      <c r="F47" s="133" t="s"/>
      <c r="G47" s="132" t="s">
        <v>254</v>
      </c>
      <c r="H47" s="148" t="n">
        <f aca="false" ca="false" dt2D="false" dtr="false" t="normal">H48+H50</f>
        <v>349920</v>
      </c>
      <c r="I47" s="149" t="s"/>
      <c r="J47" s="148" t="n">
        <f aca="false" ca="false" dt2D="false" dtr="false" t="normal">J48+J50</f>
        <v>379920</v>
      </c>
      <c r="K47" s="149" t="s"/>
    </row>
    <row ht="63" outlineLevel="0" r="48">
      <c r="A48" s="209" t="s"/>
      <c r="B48" s="53" t="s">
        <v>315</v>
      </c>
      <c r="C48" s="126" t="s">
        <v>314</v>
      </c>
      <c r="D48" s="130" t="s"/>
      <c r="E48" s="126" t="s">
        <v>316</v>
      </c>
      <c r="F48" s="130" t="s"/>
      <c r="G48" s="126" t="s">
        <v>254</v>
      </c>
      <c r="H48" s="144" t="n">
        <f aca="false" ca="false" dt2D="false" dtr="false" t="normal">H49</f>
        <v>191460</v>
      </c>
      <c r="I48" s="145" t="s"/>
      <c r="J48" s="144" t="n">
        <f aca="false" ca="false" dt2D="false" dtr="false" t="normal">J49</f>
        <v>241460</v>
      </c>
      <c r="K48" s="145" t="s"/>
    </row>
    <row ht="47.25" outlineLevel="0" r="49">
      <c r="A49" s="209" t="s"/>
      <c r="B49" s="53" t="s">
        <v>263</v>
      </c>
      <c r="C49" s="126" t="s">
        <v>314</v>
      </c>
      <c r="D49" s="130" t="s"/>
      <c r="E49" s="126" t="s">
        <v>316</v>
      </c>
      <c r="F49" s="130" t="s"/>
      <c r="G49" s="126" t="n">
        <v>200</v>
      </c>
      <c r="H49" s="144" t="n">
        <v>191460</v>
      </c>
      <c r="I49" s="145" t="s"/>
      <c r="J49" s="144" t="n">
        <v>241460</v>
      </c>
      <c r="K49" s="145" t="s"/>
    </row>
    <row ht="47.25" outlineLevel="0" r="50">
      <c r="A50" s="209" t="s"/>
      <c r="B50" s="210" t="s">
        <v>484</v>
      </c>
      <c r="C50" s="126" t="s">
        <v>314</v>
      </c>
      <c r="D50" s="130" t="s"/>
      <c r="E50" s="126" t="s">
        <v>318</v>
      </c>
      <c r="F50" s="130" t="s"/>
      <c r="G50" s="126" t="s">
        <v>254</v>
      </c>
      <c r="H50" s="144" t="n">
        <f aca="false" ca="false" dt2D="false" dtr="false" t="normal">I51+I52</f>
        <v>158460</v>
      </c>
      <c r="I50" s="145" t="s"/>
      <c r="J50" s="144" t="n">
        <f aca="false" ca="false" dt2D="false" dtr="false" t="normal">K51+K52</f>
        <v>138460</v>
      </c>
      <c r="K50" s="145" t="s"/>
    </row>
    <row ht="126" outlineLevel="0" r="51">
      <c r="A51" s="209" t="s"/>
      <c r="B51" s="53" t="s">
        <v>284</v>
      </c>
      <c r="C51" s="150" t="s">
        <v>314</v>
      </c>
      <c r="D51" s="150" t="n"/>
      <c r="E51" s="150" t="s">
        <v>318</v>
      </c>
      <c r="F51" s="150" t="s">
        <v>318</v>
      </c>
      <c r="G51" s="150" t="n">
        <v>100</v>
      </c>
      <c r="H51" s="153" t="n"/>
      <c r="I51" s="153" t="n">
        <v>100000</v>
      </c>
      <c r="J51" s="153" t="n"/>
      <c r="K51" s="153" t="n">
        <v>100000</v>
      </c>
    </row>
    <row ht="47.25" outlineLevel="0" r="52">
      <c r="A52" s="209" t="s"/>
      <c r="B52" s="53" t="s">
        <v>289</v>
      </c>
      <c r="C52" s="126" t="n"/>
      <c r="D52" s="126" t="s">
        <v>314</v>
      </c>
      <c r="E52" s="126" t="n"/>
      <c r="F52" s="126" t="s">
        <v>318</v>
      </c>
      <c r="G52" s="126" t="s">
        <v>292</v>
      </c>
      <c r="H52" s="144" t="n"/>
      <c r="I52" s="144" t="n">
        <v>58460</v>
      </c>
      <c r="J52" s="144" t="n"/>
      <c r="K52" s="144" t="n">
        <v>38460</v>
      </c>
    </row>
    <row ht="63" outlineLevel="0" r="53">
      <c r="A53" s="209" t="s"/>
      <c r="B53" s="129" t="s">
        <v>319</v>
      </c>
      <c r="C53" s="134" t="n"/>
      <c r="D53" s="134" t="n"/>
      <c r="E53" s="134" t="n"/>
      <c r="F53" s="134" t="s">
        <v>320</v>
      </c>
      <c r="G53" s="134" t="n"/>
      <c r="H53" s="146" t="n"/>
      <c r="I53" s="146" t="n">
        <f aca="false" ca="false" dt2D="false" dtr="false" t="normal">I54</f>
        <v>180000</v>
      </c>
      <c r="J53" s="146" t="n"/>
      <c r="K53" s="146" t="n">
        <f aca="false" ca="false" dt2D="false" dtr="false" t="normal">K54</f>
        <v>172500</v>
      </c>
    </row>
    <row ht="15.75" outlineLevel="0" r="54">
      <c r="A54" s="209" t="s"/>
      <c r="B54" s="131" t="s">
        <v>321</v>
      </c>
      <c r="C54" s="132" t="n"/>
      <c r="D54" s="132" t="s">
        <v>322</v>
      </c>
      <c r="E54" s="132" t="n"/>
      <c r="F54" s="132" t="s">
        <v>320</v>
      </c>
      <c r="G54" s="132" t="s">
        <v>254</v>
      </c>
      <c r="H54" s="148" t="n"/>
      <c r="I54" s="148" t="n">
        <f aca="false" ca="false" dt2D="false" dtr="false" t="normal">I55</f>
        <v>180000</v>
      </c>
      <c r="J54" s="148" t="n"/>
      <c r="K54" s="148" t="n">
        <f aca="false" ca="false" dt2D="false" dtr="false" t="normal">K55</f>
        <v>172500</v>
      </c>
    </row>
    <row ht="31.5" outlineLevel="0" r="55">
      <c r="A55" s="209" t="s"/>
      <c r="B55" s="131" t="s">
        <v>323</v>
      </c>
      <c r="C55" s="132" t="n"/>
      <c r="D55" s="132" t="s">
        <v>324</v>
      </c>
      <c r="E55" s="132" t="n"/>
      <c r="F55" s="132" t="s">
        <v>320</v>
      </c>
      <c r="G55" s="132" t="s">
        <v>254</v>
      </c>
      <c r="H55" s="148" t="n"/>
      <c r="I55" s="148" t="n">
        <f aca="false" ca="false" dt2D="false" dtr="false" t="normal">I56+I58+I60</f>
        <v>180000</v>
      </c>
      <c r="J55" s="148" t="n"/>
      <c r="K55" s="148" t="n">
        <f aca="false" ca="false" dt2D="false" dtr="false" t="normal">K56+K58+K60</f>
        <v>172500</v>
      </c>
    </row>
    <row ht="47.25" outlineLevel="0" r="56">
      <c r="A56" s="209" t="s"/>
      <c r="B56" s="53" t="s">
        <v>325</v>
      </c>
      <c r="C56" s="126" t="n"/>
      <c r="D56" s="126" t="s">
        <v>324</v>
      </c>
      <c r="E56" s="126" t="n"/>
      <c r="F56" s="126" t="s">
        <v>326</v>
      </c>
      <c r="G56" s="126" t="s">
        <v>254</v>
      </c>
      <c r="H56" s="144" t="n"/>
      <c r="I56" s="144" t="n">
        <f aca="false" ca="false" dt2D="false" dtr="false" t="normal">I57</f>
        <v>144000</v>
      </c>
      <c r="J56" s="144" t="n"/>
      <c r="K56" s="144" t="n">
        <f aca="false" ca="false" dt2D="false" dtr="false" t="normal">K57</f>
        <v>138000</v>
      </c>
    </row>
    <row customHeight="true" ht="51" outlineLevel="0" r="57">
      <c r="A57" s="209" t="s"/>
      <c r="B57" s="53" t="s">
        <v>327</v>
      </c>
      <c r="C57" s="126" t="n"/>
      <c r="D57" s="126" t="s">
        <v>324</v>
      </c>
      <c r="E57" s="126" t="n"/>
      <c r="F57" s="126" t="s">
        <v>326</v>
      </c>
      <c r="G57" s="126" t="s">
        <v>292</v>
      </c>
      <c r="H57" s="144" t="n"/>
      <c r="I57" s="144" t="n">
        <v>144000</v>
      </c>
      <c r="J57" s="144" t="n"/>
      <c r="K57" s="144" t="n">
        <v>138000</v>
      </c>
    </row>
    <row customHeight="true" hidden="true" ht="0.75" outlineLevel="0" r="58">
      <c r="A58" s="209" t="s"/>
      <c r="B58" s="53" t="s">
        <v>328</v>
      </c>
      <c r="C58" s="126" t="n"/>
      <c r="D58" s="126" t="s">
        <v>324</v>
      </c>
      <c r="E58" s="126" t="n"/>
      <c r="F58" s="126" t="s">
        <v>329</v>
      </c>
      <c r="G58" s="126" t="s">
        <v>254</v>
      </c>
      <c r="H58" s="144" t="n"/>
      <c r="I58" s="144" t="n">
        <f aca="false" ca="false" dt2D="false" dtr="false" t="normal">I59</f>
        <v>0</v>
      </c>
      <c r="J58" s="144" t="n"/>
      <c r="K58" s="144" t="n">
        <f aca="false" ca="false" dt2D="false" dtr="false" t="normal">K59</f>
        <v>0</v>
      </c>
    </row>
    <row hidden="true" ht="47.25" outlineLevel="0" r="59">
      <c r="A59" s="209" t="s"/>
      <c r="B59" s="53" t="s">
        <v>330</v>
      </c>
      <c r="C59" s="126" t="n"/>
      <c r="D59" s="126" t="s">
        <v>324</v>
      </c>
      <c r="E59" s="126" t="n"/>
      <c r="F59" s="126" t="s">
        <v>329</v>
      </c>
      <c r="G59" s="126" t="s">
        <v>292</v>
      </c>
      <c r="H59" s="144" t="n"/>
      <c r="I59" s="144" t="n"/>
      <c r="J59" s="144" t="n"/>
      <c r="K59" s="144" t="n"/>
    </row>
    <row ht="47.25" outlineLevel="0" r="60">
      <c r="A60" s="209" t="s"/>
      <c r="B60" s="53" t="s">
        <v>331</v>
      </c>
      <c r="C60" s="126" t="n"/>
      <c r="D60" s="126" t="s">
        <v>324</v>
      </c>
      <c r="E60" s="126" t="n"/>
      <c r="F60" s="126" t="s">
        <v>332</v>
      </c>
      <c r="G60" s="126" t="s">
        <v>254</v>
      </c>
      <c r="H60" s="144" t="n"/>
      <c r="I60" s="144" t="n">
        <f aca="false" ca="false" dt2D="false" dtr="false" t="normal">I61</f>
        <v>36000</v>
      </c>
      <c r="J60" s="144" t="n"/>
      <c r="K60" s="144" t="n">
        <f aca="false" ca="false" dt2D="false" dtr="false" t="normal">K61</f>
        <v>34500</v>
      </c>
    </row>
    <row ht="47.25" outlineLevel="0" r="61">
      <c r="A61" s="209" t="s"/>
      <c r="B61" s="53" t="s">
        <v>327</v>
      </c>
      <c r="C61" s="126" t="n"/>
      <c r="D61" s="126" t="s">
        <v>324</v>
      </c>
      <c r="E61" s="126" t="n"/>
      <c r="F61" s="126" t="s">
        <v>332</v>
      </c>
      <c r="G61" s="126" t="s">
        <v>292</v>
      </c>
      <c r="H61" s="144" t="n"/>
      <c r="I61" s="144" t="n">
        <v>36000</v>
      </c>
      <c r="J61" s="144" t="n"/>
      <c r="K61" s="144" t="n">
        <v>34500</v>
      </c>
    </row>
    <row ht="78.75" outlineLevel="0" r="62">
      <c r="A62" s="209" t="s"/>
      <c r="B62" s="129" t="s">
        <v>333</v>
      </c>
      <c r="C62" s="134" t="n"/>
      <c r="D62" s="135" t="s"/>
      <c r="E62" s="134" t="s">
        <v>334</v>
      </c>
      <c r="F62" s="135" t="s"/>
      <c r="G62" s="184" t="n"/>
      <c r="H62" s="146" t="n">
        <f aca="false" ca="false" dt2D="false" dtr="false" t="normal">H63</f>
        <v>8773624.83</v>
      </c>
      <c r="I62" s="147" t="s"/>
      <c r="J62" s="146" t="n">
        <f aca="false" ca="false" dt2D="false" dtr="false" t="normal">J63</f>
        <v>10108892.54</v>
      </c>
      <c r="K62" s="147" t="s"/>
    </row>
    <row customHeight="true" ht="18" outlineLevel="0" r="63">
      <c r="A63" s="209" t="s"/>
      <c r="B63" s="131" t="s">
        <v>335</v>
      </c>
      <c r="C63" s="132" t="s">
        <v>322</v>
      </c>
      <c r="D63" s="133" t="s"/>
      <c r="E63" s="132" t="s">
        <v>334</v>
      </c>
      <c r="F63" s="133" t="s"/>
      <c r="G63" s="132" t="s">
        <v>254</v>
      </c>
      <c r="H63" s="148" t="n">
        <f aca="false" ca="false" dt2D="false" dtr="false" t="normal">H64+H67</f>
        <v>8773624.83</v>
      </c>
      <c r="I63" s="149" t="s"/>
      <c r="J63" s="148" t="n">
        <f aca="false" ca="false" dt2D="false" dtr="false" t="normal">J64+J67</f>
        <v>10108892.54</v>
      </c>
      <c r="K63" s="149" t="s"/>
    </row>
    <row hidden="true" ht="15.75" outlineLevel="0" r="64">
      <c r="A64" s="209" t="s"/>
      <c r="B64" s="131" t="s">
        <v>336</v>
      </c>
      <c r="C64" s="132" t="s">
        <v>337</v>
      </c>
      <c r="D64" s="133" t="s"/>
      <c r="E64" s="132" t="s">
        <v>334</v>
      </c>
      <c r="F64" s="133" t="s"/>
      <c r="G64" s="132" t="s">
        <v>254</v>
      </c>
      <c r="H64" s="148" t="n">
        <f aca="false" ca="false" dt2D="false" dtr="false" t="normal">H65</f>
        <v>0</v>
      </c>
      <c r="I64" s="149" t="s"/>
      <c r="J64" s="148" t="n">
        <f aca="false" ca="false" dt2D="false" dtr="false" t="normal">J65</f>
        <v>0</v>
      </c>
      <c r="K64" s="149" t="s"/>
    </row>
    <row hidden="true" ht="63" outlineLevel="0" r="65">
      <c r="A65" s="209" t="s"/>
      <c r="B65" s="53" t="s">
        <v>338</v>
      </c>
      <c r="C65" s="126" t="s">
        <v>337</v>
      </c>
      <c r="D65" s="130" t="s"/>
      <c r="E65" s="126" t="s">
        <v>339</v>
      </c>
      <c r="F65" s="130" t="s"/>
      <c r="G65" s="126" t="s">
        <v>254</v>
      </c>
      <c r="H65" s="144" t="n">
        <f aca="false" ca="false" dt2D="false" dtr="false" t="normal">H66</f>
        <v>0</v>
      </c>
      <c r="I65" s="145" t="s"/>
      <c r="J65" s="144" t="n">
        <f aca="false" ca="false" dt2D="false" dtr="false" t="normal">J66</f>
        <v>0</v>
      </c>
      <c r="K65" s="145" t="s"/>
    </row>
    <row hidden="true" ht="15.75" outlineLevel="0" r="66">
      <c r="A66" s="209" t="s"/>
      <c r="B66" s="48" t="s">
        <v>340</v>
      </c>
      <c r="C66" s="126" t="s">
        <v>337</v>
      </c>
      <c r="D66" s="130" t="s"/>
      <c r="E66" s="126" t="s">
        <v>339</v>
      </c>
      <c r="F66" s="130" t="s"/>
      <c r="G66" s="126" t="n">
        <v>800</v>
      </c>
      <c r="H66" s="144" t="n"/>
      <c r="I66" s="145" t="s"/>
      <c r="J66" s="144" t="n"/>
      <c r="K66" s="145" t="s"/>
    </row>
    <row ht="31.5" outlineLevel="0" r="67">
      <c r="A67" s="209" t="s"/>
      <c r="B67" s="131" t="s">
        <v>341</v>
      </c>
      <c r="C67" s="132" t="s">
        <v>342</v>
      </c>
      <c r="D67" s="133" t="s"/>
      <c r="E67" s="132" t="s">
        <v>334</v>
      </c>
      <c r="F67" s="133" t="s"/>
      <c r="G67" s="132" t="s">
        <v>254</v>
      </c>
      <c r="H67" s="136" t="n">
        <f aca="false" ca="false" dt2D="false" dtr="false" t="normal">H68+I70+H72+I74+I76+I78</f>
        <v>8773624.83</v>
      </c>
      <c r="I67" s="137" t="s"/>
      <c r="J67" s="136" t="n">
        <f aca="false" ca="false" dt2D="false" dtr="false" t="normal">J68+K70+J72+K74+K76+K78</f>
        <v>10108892.54</v>
      </c>
      <c r="K67" s="137" t="s"/>
    </row>
    <row ht="78.75" outlineLevel="0" r="68">
      <c r="A68" s="209" t="s"/>
      <c r="B68" s="53" t="s">
        <v>343</v>
      </c>
      <c r="C68" s="126" t="s">
        <v>342</v>
      </c>
      <c r="D68" s="130" t="s"/>
      <c r="E68" s="126" t="s">
        <v>344</v>
      </c>
      <c r="F68" s="130" t="s"/>
      <c r="G68" s="126" t="s">
        <v>254</v>
      </c>
      <c r="H68" s="138" t="n">
        <f aca="false" ca="false" dt2D="false" dtr="false" t="normal">H69</f>
        <v>5363756.14</v>
      </c>
      <c r="I68" s="139" t="s"/>
      <c r="J68" s="138" t="n">
        <f aca="false" ca="false" dt2D="false" dtr="false" t="normal">J69</f>
        <v>7068892.54</v>
      </c>
      <c r="K68" s="139" t="s"/>
    </row>
    <row ht="47.25" outlineLevel="0" r="69">
      <c r="A69" s="209" t="s"/>
      <c r="B69" s="53" t="s">
        <v>263</v>
      </c>
      <c r="C69" s="126" t="s">
        <v>342</v>
      </c>
      <c r="D69" s="130" t="s"/>
      <c r="E69" s="126" t="s">
        <v>344</v>
      </c>
      <c r="F69" s="130" t="s"/>
      <c r="G69" s="126" t="n">
        <v>200</v>
      </c>
      <c r="H69" s="138" t="n">
        <v>5363756.14</v>
      </c>
      <c r="I69" s="139" t="s"/>
      <c r="J69" s="138" t="n">
        <v>7068892.54</v>
      </c>
      <c r="K69" s="139" t="s"/>
    </row>
    <row ht="31.5" outlineLevel="0" r="70">
      <c r="A70" s="209" t="s"/>
      <c r="B70" s="53" t="s">
        <v>345</v>
      </c>
      <c r="C70" s="126" t="n"/>
      <c r="D70" s="126" t="s">
        <v>342</v>
      </c>
      <c r="E70" s="126" t="n"/>
      <c r="F70" s="126" t="s">
        <v>346</v>
      </c>
      <c r="G70" s="126" t="s">
        <v>254</v>
      </c>
      <c r="H70" s="138" t="n"/>
      <c r="I70" s="138" t="n">
        <f aca="false" ca="false" dt2D="false" dtr="false" t="normal">I71</f>
        <v>500000</v>
      </c>
      <c r="J70" s="138" t="n"/>
      <c r="K70" s="138" t="n">
        <f aca="false" ca="false" dt2D="false" dtr="false" t="normal">K71</f>
        <v>500000</v>
      </c>
    </row>
    <row ht="47.25" outlineLevel="0" r="71">
      <c r="A71" s="209" t="s"/>
      <c r="B71" s="53" t="s">
        <v>289</v>
      </c>
      <c r="C71" s="126" t="n"/>
      <c r="D71" s="126" t="s">
        <v>342</v>
      </c>
      <c r="E71" s="126" t="n"/>
      <c r="F71" s="126" t="s">
        <v>346</v>
      </c>
      <c r="G71" s="126" t="s">
        <v>292</v>
      </c>
      <c r="H71" s="138" t="n"/>
      <c r="I71" s="138" t="n">
        <v>500000</v>
      </c>
      <c r="J71" s="138" t="n"/>
      <c r="K71" s="138" t="n">
        <v>500000</v>
      </c>
    </row>
    <row ht="110.25" outlineLevel="0" r="72">
      <c r="A72" s="209" t="s"/>
      <c r="B72" s="53" t="s">
        <v>485</v>
      </c>
      <c r="C72" s="126" t="s">
        <v>342</v>
      </c>
      <c r="D72" s="130" t="s"/>
      <c r="E72" s="126" t="s">
        <v>348</v>
      </c>
      <c r="F72" s="130" t="s"/>
      <c r="G72" s="126" t="s">
        <v>254</v>
      </c>
      <c r="H72" s="144" t="n">
        <f aca="false" ca="false" dt2D="false" dtr="false" t="normal">H73</f>
        <v>2640000</v>
      </c>
      <c r="I72" s="145" t="s"/>
      <c r="J72" s="144" t="n">
        <f aca="false" ca="false" dt2D="false" dtr="false" t="normal">J73</f>
        <v>2540000</v>
      </c>
      <c r="K72" s="145" t="s"/>
    </row>
    <row customHeight="true" ht="46.5" outlineLevel="0" r="73">
      <c r="A73" s="209" t="s"/>
      <c r="B73" s="53" t="s">
        <v>263</v>
      </c>
      <c r="C73" s="126" t="s">
        <v>342</v>
      </c>
      <c r="D73" s="130" t="s"/>
      <c r="E73" s="126" t="s">
        <v>348</v>
      </c>
      <c r="F73" s="130" t="s"/>
      <c r="G73" s="126" t="n">
        <v>200</v>
      </c>
      <c r="H73" s="138" t="n">
        <v>2640000</v>
      </c>
      <c r="I73" s="139" t="s"/>
      <c r="J73" s="138" t="n">
        <v>2540000</v>
      </c>
      <c r="K73" s="139" t="s"/>
    </row>
    <row hidden="true" ht="141.75" outlineLevel="0" r="74">
      <c r="A74" s="209" t="s"/>
      <c r="B74" s="53" t="s">
        <v>349</v>
      </c>
      <c r="C74" s="126" t="s">
        <v>342</v>
      </c>
      <c r="D74" s="130" t="s"/>
      <c r="E74" s="126" t="s">
        <v>350</v>
      </c>
      <c r="F74" s="130" t="s"/>
      <c r="G74" s="126" t="s">
        <v>254</v>
      </c>
      <c r="H74" s="138" t="n"/>
      <c r="I74" s="138" t="n">
        <f aca="false" ca="false" dt2D="false" dtr="false" t="normal">I75</f>
        <v>0</v>
      </c>
      <c r="J74" s="138" t="n"/>
      <c r="K74" s="138" t="n">
        <f aca="false" ca="false" dt2D="false" dtr="false" t="normal">K75</f>
        <v>0</v>
      </c>
    </row>
    <row hidden="true" ht="47.25" outlineLevel="0" r="75">
      <c r="A75" s="209" t="s"/>
      <c r="B75" s="53" t="s">
        <v>289</v>
      </c>
      <c r="C75" s="126" t="s">
        <v>342</v>
      </c>
      <c r="D75" s="130" t="s"/>
      <c r="E75" s="126" t="s">
        <v>350</v>
      </c>
      <c r="F75" s="130" t="s"/>
      <c r="G75" s="126" t="s">
        <v>292</v>
      </c>
      <c r="H75" s="138" t="n"/>
      <c r="I75" s="138" t="n"/>
      <c r="J75" s="138" t="n"/>
      <c r="K75" s="138" t="n"/>
    </row>
    <row hidden="true" ht="47.25" outlineLevel="0" r="76">
      <c r="A76" s="209" t="s"/>
      <c r="B76" s="53" t="s">
        <v>351</v>
      </c>
      <c r="C76" s="126" t="s">
        <v>342</v>
      </c>
      <c r="D76" s="130" t="s"/>
      <c r="E76" s="126" t="s">
        <v>352</v>
      </c>
      <c r="F76" s="130" t="s"/>
      <c r="G76" s="126" t="s">
        <v>254</v>
      </c>
      <c r="H76" s="138" t="n"/>
      <c r="I76" s="138" t="n">
        <f aca="false" ca="false" dt2D="false" dtr="false" t="normal">I77</f>
        <v>0</v>
      </c>
      <c r="J76" s="138" t="n"/>
      <c r="K76" s="138" t="n">
        <f aca="false" ca="false" dt2D="false" dtr="false" t="normal">K77</f>
        <v>0</v>
      </c>
    </row>
    <row hidden="true" ht="47.25" outlineLevel="0" r="77">
      <c r="A77" s="209" t="s"/>
      <c r="B77" s="53" t="s">
        <v>353</v>
      </c>
      <c r="C77" s="126" t="s">
        <v>342</v>
      </c>
      <c r="D77" s="130" t="s"/>
      <c r="E77" s="126" t="s">
        <v>352</v>
      </c>
      <c r="F77" s="130" t="s"/>
      <c r="G77" s="126" t="s">
        <v>292</v>
      </c>
      <c r="H77" s="138" t="n"/>
      <c r="I77" s="138" t="n"/>
      <c r="J77" s="138" t="n"/>
      <c r="K77" s="138" t="n"/>
    </row>
    <row ht="220.5" outlineLevel="0" r="78">
      <c r="A78" s="209" t="s"/>
      <c r="B78" s="53" t="s">
        <v>354</v>
      </c>
      <c r="C78" s="126" t="n"/>
      <c r="D78" s="126" t="s">
        <v>342</v>
      </c>
      <c r="E78" s="126" t="n"/>
      <c r="F78" s="126" t="s">
        <v>355</v>
      </c>
      <c r="G78" s="126" t="s">
        <v>254</v>
      </c>
      <c r="H78" s="211" t="n"/>
      <c r="I78" s="138" t="n">
        <f aca="false" ca="false" dt2D="false" dtr="false" t="normal">I79</f>
        <v>269868.69</v>
      </c>
      <c r="J78" s="211" t="n"/>
      <c r="K78" s="138" t="n">
        <f aca="false" ca="false" dt2D="false" dtr="false" t="normal">K79</f>
        <v>0</v>
      </c>
    </row>
    <row customHeight="true" ht="21.75" outlineLevel="0" r="79">
      <c r="A79" s="209" t="s"/>
      <c r="B79" s="53" t="s">
        <v>356</v>
      </c>
      <c r="C79" s="126" t="n"/>
      <c r="D79" s="126" t="s">
        <v>342</v>
      </c>
      <c r="E79" s="126" t="n"/>
      <c r="F79" s="126" t="s">
        <v>355</v>
      </c>
      <c r="G79" s="126" t="s">
        <v>269</v>
      </c>
      <c r="H79" s="211" t="n"/>
      <c r="I79" s="138" t="n">
        <f aca="false" ca="false" dt2D="false" dtr="false" t="normal">269868.69</f>
        <v>269868.69</v>
      </c>
      <c r="J79" s="211" t="n"/>
      <c r="K79" s="138" t="n">
        <f aca="false" ca="false" dt2D="false" dtr="false" t="normal">78715.64-78715.64</f>
        <v>0</v>
      </c>
    </row>
    <row hidden="true" ht="47.25" outlineLevel="0" r="80">
      <c r="A80" s="209" t="s"/>
      <c r="B80" s="129" t="s">
        <v>357</v>
      </c>
      <c r="C80" s="126" t="n"/>
      <c r="D80" s="126" t="n"/>
      <c r="E80" s="126" t="n"/>
      <c r="F80" s="134" t="s">
        <v>358</v>
      </c>
      <c r="G80" s="134" t="n"/>
      <c r="H80" s="212" t="n"/>
      <c r="I80" s="127" t="n">
        <f aca="false" ca="false" dt2D="false" dtr="false" t="normal">I81</f>
        <v>0</v>
      </c>
      <c r="J80" s="212" t="n"/>
      <c r="K80" s="127" t="n">
        <f aca="false" ca="false" dt2D="false" dtr="false" t="normal">K81</f>
        <v>0</v>
      </c>
    </row>
    <row hidden="true" ht="31.5" outlineLevel="0" r="81">
      <c r="A81" s="209" t="s"/>
      <c r="B81" s="129" t="s">
        <v>359</v>
      </c>
      <c r="C81" s="126" t="n"/>
      <c r="D81" s="126" t="s">
        <v>360</v>
      </c>
      <c r="E81" s="126" t="n"/>
      <c r="F81" s="134" t="s">
        <v>358</v>
      </c>
      <c r="G81" s="134" t="n"/>
      <c r="H81" s="212" t="n"/>
      <c r="I81" s="127" t="n">
        <f aca="false" ca="false" dt2D="false" dtr="false" t="normal">I82</f>
        <v>0</v>
      </c>
      <c r="J81" s="212" t="n"/>
      <c r="K81" s="127" t="n">
        <f aca="false" ca="false" dt2D="false" dtr="false" t="normal">K82</f>
        <v>0</v>
      </c>
    </row>
    <row hidden="true" ht="141.75" outlineLevel="0" r="82">
      <c r="A82" s="209" t="s"/>
      <c r="B82" s="53" t="s">
        <v>361</v>
      </c>
      <c r="C82" s="126" t="n"/>
      <c r="D82" s="126" t="s">
        <v>360</v>
      </c>
      <c r="E82" s="126" t="n"/>
      <c r="F82" s="126" t="s">
        <v>362</v>
      </c>
      <c r="G82" s="126" t="s">
        <v>254</v>
      </c>
      <c r="H82" s="211" t="n"/>
      <c r="I82" s="138" t="n">
        <f aca="false" ca="false" dt2D="false" dtr="false" t="normal">I83</f>
        <v>0</v>
      </c>
      <c r="J82" s="211" t="n"/>
      <c r="K82" s="138" t="n">
        <f aca="false" ca="false" dt2D="false" dtr="false" t="normal">K83</f>
        <v>0</v>
      </c>
    </row>
    <row hidden="true" ht="15.75" outlineLevel="0" r="83">
      <c r="A83" s="209" t="s"/>
      <c r="B83" s="53" t="s">
        <v>268</v>
      </c>
      <c r="C83" s="126" t="n"/>
      <c r="D83" s="126" t="s">
        <v>360</v>
      </c>
      <c r="E83" s="126" t="n"/>
      <c r="F83" s="126" t="s">
        <v>362</v>
      </c>
      <c r="G83" s="126" t="s">
        <v>269</v>
      </c>
      <c r="H83" s="211" t="n"/>
      <c r="I83" s="138" t="n"/>
      <c r="J83" s="211" t="n"/>
      <c r="K83" s="138" t="n"/>
    </row>
    <row ht="31.5" outlineLevel="0" r="84">
      <c r="A84" s="209" t="s"/>
      <c r="B84" s="129" t="s">
        <v>363</v>
      </c>
      <c r="C84" s="134" t="n"/>
      <c r="D84" s="135" t="s"/>
      <c r="E84" s="134" t="s">
        <v>364</v>
      </c>
      <c r="F84" s="135" t="s"/>
      <c r="G84" s="184" t="n"/>
      <c r="H84" s="136" t="n">
        <f aca="false" ca="false" dt2D="false" dtr="false" t="normal">H85</f>
        <v>11738715.64</v>
      </c>
      <c r="I84" s="137" t="s"/>
      <c r="J84" s="136" t="n">
        <f aca="false" ca="false" dt2D="false" dtr="false" t="normal">J85</f>
        <v>10493715.64</v>
      </c>
      <c r="K84" s="137" t="s"/>
    </row>
    <row ht="31.5" outlineLevel="0" r="85">
      <c r="A85" s="209" t="s"/>
      <c r="B85" s="131" t="s">
        <v>365</v>
      </c>
      <c r="C85" s="132" t="s">
        <v>366</v>
      </c>
      <c r="D85" s="133" t="s"/>
      <c r="E85" s="132" t="s">
        <v>364</v>
      </c>
      <c r="F85" s="133" t="s"/>
      <c r="G85" s="132" t="s">
        <v>254</v>
      </c>
      <c r="H85" s="136" t="n">
        <f aca="false" ca="false" dt2D="false" dtr="false" t="normal">H86</f>
        <v>11738715.64</v>
      </c>
      <c r="I85" s="137" t="s"/>
      <c r="J85" s="136" t="n">
        <f aca="false" ca="false" dt2D="false" dtr="false" t="normal">J86</f>
        <v>10493715.64</v>
      </c>
      <c r="K85" s="137" t="s"/>
    </row>
    <row ht="15.75" outlineLevel="0" r="86">
      <c r="A86" s="209" t="s"/>
      <c r="B86" s="131" t="s">
        <v>367</v>
      </c>
      <c r="C86" s="132" t="s">
        <v>368</v>
      </c>
      <c r="D86" s="133" t="s"/>
      <c r="E86" s="132" t="s">
        <v>364</v>
      </c>
      <c r="F86" s="133" t="s"/>
      <c r="G86" s="132" t="s">
        <v>254</v>
      </c>
      <c r="H86" s="136" t="n">
        <f aca="false" ca="false" dt2D="false" dtr="false" t="normal">H87+I89+H91+H93+H97+I99+I101+I103+I95+I105</f>
        <v>11738715.64</v>
      </c>
      <c r="I86" s="137" t="s"/>
      <c r="J86" s="136" t="n">
        <f aca="false" ca="false" dt2D="false" dtr="false" t="normal">J87+K89+J91+J93+J97+K99+K101+K103+K95+K105</f>
        <v>10493715.64</v>
      </c>
      <c r="K86" s="137" t="s"/>
    </row>
    <row ht="47.25" outlineLevel="0" r="87">
      <c r="A87" s="209" t="s"/>
      <c r="B87" s="53" t="s">
        <v>369</v>
      </c>
      <c r="C87" s="126" t="s">
        <v>368</v>
      </c>
      <c r="D87" s="130" t="s"/>
      <c r="E87" s="126" t="s">
        <v>370</v>
      </c>
      <c r="F87" s="130" t="s"/>
      <c r="G87" s="126" t="s">
        <v>254</v>
      </c>
      <c r="H87" s="138" t="n">
        <f aca="false" ca="false" dt2D="false" dtr="false" t="normal">H88</f>
        <v>5780000</v>
      </c>
      <c r="I87" s="139" t="s"/>
      <c r="J87" s="138" t="n">
        <f aca="false" ca="false" dt2D="false" dtr="false" t="normal">J88</f>
        <v>5030000</v>
      </c>
      <c r="K87" s="139" t="s"/>
    </row>
    <row ht="47.25" outlineLevel="0" r="88">
      <c r="A88" s="209" t="s"/>
      <c r="B88" s="53" t="s">
        <v>263</v>
      </c>
      <c r="C88" s="126" t="s">
        <v>368</v>
      </c>
      <c r="D88" s="130" t="s"/>
      <c r="E88" s="126" t="s">
        <v>370</v>
      </c>
      <c r="F88" s="130" t="s"/>
      <c r="G88" s="126" t="n">
        <v>200</v>
      </c>
      <c r="H88" s="138" t="n">
        <v>5780000</v>
      </c>
      <c r="I88" s="139" t="s"/>
      <c r="J88" s="138" t="n">
        <v>5030000</v>
      </c>
      <c r="K88" s="139" t="s"/>
    </row>
    <row ht="63" outlineLevel="0" r="89">
      <c r="A89" s="209" t="s"/>
      <c r="B89" s="53" t="s">
        <v>371</v>
      </c>
      <c r="C89" s="150" t="s">
        <v>368</v>
      </c>
      <c r="D89" s="150" t="s">
        <v>368</v>
      </c>
      <c r="E89" s="150" t="s">
        <v>372</v>
      </c>
      <c r="F89" s="150" t="s">
        <v>372</v>
      </c>
      <c r="G89" s="150" t="s">
        <v>254</v>
      </c>
      <c r="H89" s="153" t="n"/>
      <c r="I89" s="153" t="n">
        <f aca="false" ca="false" dt2D="false" dtr="false" t="normal">H90</f>
        <v>2088715.64</v>
      </c>
      <c r="J89" s="153" t="n"/>
      <c r="K89" s="213" t="n">
        <f aca="false" ca="false" dt2D="false" dtr="false" t="normal">J90</f>
        <v>1468715.64</v>
      </c>
    </row>
    <row ht="47.25" outlineLevel="0" r="90">
      <c r="A90" s="209" t="s"/>
      <c r="B90" s="53" t="s">
        <v>289</v>
      </c>
      <c r="C90" s="126" t="s">
        <v>368</v>
      </c>
      <c r="D90" s="130" t="s"/>
      <c r="E90" s="126" t="s">
        <v>372</v>
      </c>
      <c r="F90" s="130" t="s"/>
      <c r="G90" s="126" t="n">
        <v>200</v>
      </c>
      <c r="H90" s="138" t="n">
        <f aca="false" ca="false" dt2D="false" dtr="false" t="normal">2010000+78715.64</f>
        <v>2088715.64</v>
      </c>
      <c r="I90" s="139" t="s"/>
      <c r="J90" s="138" t="n">
        <f aca="false" ca="false" dt2D="false" dtr="false" t="normal">1390000+78715.64</f>
        <v>1468715.64</v>
      </c>
      <c r="K90" s="139" t="s"/>
    </row>
    <row ht="31.5" outlineLevel="0" r="91">
      <c r="A91" s="209" t="s"/>
      <c r="B91" s="53" t="s">
        <v>373</v>
      </c>
      <c r="C91" s="126" t="s">
        <v>368</v>
      </c>
      <c r="D91" s="130" t="s"/>
      <c r="E91" s="126" t="s">
        <v>374</v>
      </c>
      <c r="F91" s="130" t="s"/>
      <c r="G91" s="126" t="s">
        <v>254</v>
      </c>
      <c r="H91" s="138" t="n">
        <f aca="false" ca="false" dt2D="false" dtr="false" t="normal">H92</f>
        <v>230000</v>
      </c>
      <c r="I91" s="139" t="s"/>
      <c r="J91" s="138" t="n">
        <f aca="false" ca="false" dt2D="false" dtr="false" t="normal">J92</f>
        <v>230000</v>
      </c>
      <c r="K91" s="139" t="s"/>
    </row>
    <row customHeight="true" ht="46.5" outlineLevel="0" r="92">
      <c r="A92" s="209" t="s"/>
      <c r="B92" s="53" t="s">
        <v>289</v>
      </c>
      <c r="C92" s="126" t="s">
        <v>368</v>
      </c>
      <c r="D92" s="130" t="s"/>
      <c r="E92" s="126" t="s">
        <v>374</v>
      </c>
      <c r="F92" s="130" t="s"/>
      <c r="G92" s="126" t="n">
        <v>200</v>
      </c>
      <c r="H92" s="138" t="n">
        <v>230000</v>
      </c>
      <c r="I92" s="139" t="s"/>
      <c r="J92" s="138" t="n">
        <v>230000</v>
      </c>
      <c r="K92" s="139" t="s"/>
    </row>
    <row hidden="true" ht="31.5" outlineLevel="0" r="93">
      <c r="A93" s="209" t="s"/>
      <c r="B93" s="53" t="s">
        <v>375</v>
      </c>
      <c r="C93" s="126" t="s">
        <v>368</v>
      </c>
      <c r="D93" s="130" t="s"/>
      <c r="E93" s="126" t="s">
        <v>376</v>
      </c>
      <c r="F93" s="130" t="s"/>
      <c r="G93" s="126" t="s">
        <v>254</v>
      </c>
      <c r="H93" s="138" t="n">
        <f aca="false" ca="false" dt2D="false" dtr="false" t="normal">H94</f>
        <v>0</v>
      </c>
      <c r="I93" s="139" t="s"/>
      <c r="J93" s="138" t="n">
        <f aca="false" ca="false" dt2D="false" dtr="false" t="normal">J94</f>
        <v>0</v>
      </c>
      <c r="K93" s="139" t="s"/>
    </row>
    <row hidden="true" ht="47.25" outlineLevel="0" r="94">
      <c r="A94" s="209" t="s"/>
      <c r="B94" s="53" t="s">
        <v>263</v>
      </c>
      <c r="C94" s="126" t="s">
        <v>368</v>
      </c>
      <c r="D94" s="130" t="s"/>
      <c r="E94" s="126" t="s">
        <v>376</v>
      </c>
      <c r="F94" s="130" t="s"/>
      <c r="G94" s="126" t="n">
        <v>200</v>
      </c>
      <c r="H94" s="138" t="n"/>
      <c r="I94" s="139" t="s"/>
      <c r="J94" s="138" t="n"/>
      <c r="K94" s="139" t="s"/>
    </row>
    <row ht="15.75" outlineLevel="0" r="95">
      <c r="A95" s="209" t="s"/>
      <c r="B95" s="53" t="s">
        <v>377</v>
      </c>
      <c r="C95" s="126" t="n"/>
      <c r="D95" s="126" t="s">
        <v>368</v>
      </c>
      <c r="E95" s="126" t="n"/>
      <c r="F95" s="126" t="s">
        <v>378</v>
      </c>
      <c r="G95" s="126" t="s">
        <v>254</v>
      </c>
      <c r="H95" s="138" t="n"/>
      <c r="I95" s="138" t="n">
        <f aca="false" ca="false" dt2D="false" dtr="false" t="normal">I96</f>
        <v>1100000</v>
      </c>
      <c r="J95" s="138" t="n"/>
      <c r="K95" s="138" t="n">
        <f aca="false" ca="false" dt2D="false" dtr="false" t="normal">K96</f>
        <v>1300000</v>
      </c>
    </row>
    <row ht="47.25" outlineLevel="0" r="96">
      <c r="A96" s="209" t="s"/>
      <c r="B96" s="53" t="s">
        <v>263</v>
      </c>
      <c r="C96" s="126" t="n"/>
      <c r="D96" s="126" t="s">
        <v>368</v>
      </c>
      <c r="E96" s="126" t="n"/>
      <c r="F96" s="126" t="s">
        <v>378</v>
      </c>
      <c r="G96" s="126" t="s">
        <v>292</v>
      </c>
      <c r="H96" s="138" t="n"/>
      <c r="I96" s="138" t="n">
        <v>1100000</v>
      </c>
      <c r="J96" s="138" t="n"/>
      <c r="K96" s="138" t="n">
        <v>1300000</v>
      </c>
    </row>
    <row ht="47.25" outlineLevel="0" r="97">
      <c r="A97" s="209" t="s"/>
      <c r="B97" s="53" t="s">
        <v>379</v>
      </c>
      <c r="C97" s="126" t="s">
        <v>368</v>
      </c>
      <c r="D97" s="130" t="s"/>
      <c r="E97" s="126" t="s">
        <v>380</v>
      </c>
      <c r="F97" s="130" t="s"/>
      <c r="G97" s="126" t="s">
        <v>254</v>
      </c>
      <c r="H97" s="138" t="n">
        <f aca="false" ca="false" dt2D="false" dtr="false" t="normal">H98</f>
        <v>1950000</v>
      </c>
      <c r="I97" s="139" t="s"/>
      <c r="J97" s="138" t="n">
        <f aca="false" ca="false" dt2D="false" dtr="false" t="normal">J98</f>
        <v>1875000</v>
      </c>
      <c r="K97" s="139" t="s"/>
    </row>
    <row ht="47.25" outlineLevel="0" r="98">
      <c r="A98" s="209" t="s"/>
      <c r="B98" s="53" t="s">
        <v>263</v>
      </c>
      <c r="C98" s="126" t="s">
        <v>368</v>
      </c>
      <c r="D98" s="130" t="s"/>
      <c r="E98" s="126" t="s">
        <v>380</v>
      </c>
      <c r="F98" s="130" t="s"/>
      <c r="G98" s="126" t="n">
        <v>200</v>
      </c>
      <c r="H98" s="138" t="n">
        <v>1950000</v>
      </c>
      <c r="I98" s="139" t="s"/>
      <c r="J98" s="138" t="n">
        <v>1875000</v>
      </c>
      <c r="K98" s="139" t="s"/>
    </row>
    <row ht="141.75" outlineLevel="0" r="99">
      <c r="A99" s="209" t="s"/>
      <c r="B99" s="53" t="s">
        <v>381</v>
      </c>
      <c r="C99" s="126" t="n"/>
      <c r="D99" s="126" t="s">
        <v>368</v>
      </c>
      <c r="E99" s="126" t="n"/>
      <c r="F99" s="126" t="s">
        <v>382</v>
      </c>
      <c r="G99" s="126" t="s">
        <v>254</v>
      </c>
      <c r="H99" s="138" t="n"/>
      <c r="I99" s="138" t="n">
        <f aca="false" ca="false" dt2D="false" dtr="false" t="normal">I100</f>
        <v>120000</v>
      </c>
      <c r="J99" s="138" t="n"/>
      <c r="K99" s="138" t="n">
        <f aca="false" ca="false" dt2D="false" dtr="false" t="normal">K100</f>
        <v>120000</v>
      </c>
    </row>
    <row ht="47.25" outlineLevel="0" r="100">
      <c r="A100" s="209" t="s"/>
      <c r="B100" s="185" t="s">
        <v>289</v>
      </c>
      <c r="C100" s="126" t="n"/>
      <c r="D100" s="126" t="s">
        <v>368</v>
      </c>
      <c r="E100" s="126" t="n"/>
      <c r="F100" s="126" t="s">
        <v>382</v>
      </c>
      <c r="G100" s="126" t="s">
        <v>292</v>
      </c>
      <c r="H100" s="138" t="n"/>
      <c r="I100" s="138" t="n">
        <v>120000</v>
      </c>
      <c r="J100" s="138" t="n"/>
      <c r="K100" s="138" t="n">
        <v>120000</v>
      </c>
    </row>
    <row ht="126" outlineLevel="0" r="101">
      <c r="A101" s="209" t="s"/>
      <c r="B101" s="53" t="s">
        <v>383</v>
      </c>
      <c r="C101" s="126" t="n"/>
      <c r="D101" s="126" t="s">
        <v>368</v>
      </c>
      <c r="E101" s="126" t="n"/>
      <c r="F101" s="126" t="s">
        <v>384</v>
      </c>
      <c r="G101" s="126" t="s">
        <v>254</v>
      </c>
      <c r="H101" s="138" t="n"/>
      <c r="I101" s="138" t="n">
        <f aca="false" ca="false" dt2D="false" dtr="false" t="normal">I102</f>
        <v>120000</v>
      </c>
      <c r="J101" s="138" t="n"/>
      <c r="K101" s="138" t="n">
        <f aca="false" ca="false" dt2D="false" dtr="false" t="normal">K102</f>
        <v>120000</v>
      </c>
    </row>
    <row customHeight="true" ht="51" outlineLevel="0" r="102">
      <c r="A102" s="209" t="s"/>
      <c r="B102" s="53" t="s">
        <v>289</v>
      </c>
      <c r="C102" s="126" t="n"/>
      <c r="D102" s="126" t="s">
        <v>368</v>
      </c>
      <c r="E102" s="126" t="n"/>
      <c r="F102" s="126" t="s">
        <v>384</v>
      </c>
      <c r="G102" s="126" t="s">
        <v>292</v>
      </c>
      <c r="H102" s="138" t="n"/>
      <c r="I102" s="138" t="n">
        <v>120000</v>
      </c>
      <c r="J102" s="138" t="n"/>
      <c r="K102" s="138" t="n">
        <v>120000</v>
      </c>
    </row>
    <row hidden="true" ht="126" outlineLevel="0" r="103">
      <c r="A103" s="209" t="s"/>
      <c r="B103" s="53" t="s">
        <v>385</v>
      </c>
      <c r="C103" s="126" t="n"/>
      <c r="D103" s="126" t="s">
        <v>368</v>
      </c>
      <c r="E103" s="126" t="n"/>
      <c r="F103" s="126" t="s">
        <v>386</v>
      </c>
      <c r="G103" s="126" t="s">
        <v>254</v>
      </c>
      <c r="H103" s="138" t="n"/>
      <c r="I103" s="138" t="n">
        <f aca="false" ca="false" dt2D="false" dtr="false" t="normal">I104</f>
        <v>0</v>
      </c>
      <c r="J103" s="138" t="n"/>
      <c r="K103" s="138" t="n">
        <f aca="false" ca="false" dt2D="false" dtr="false" t="normal">K104</f>
        <v>0</v>
      </c>
    </row>
    <row hidden="true" ht="47.25" outlineLevel="0" r="104">
      <c r="A104" s="209" t="s"/>
      <c r="B104" s="53" t="s">
        <v>289</v>
      </c>
      <c r="C104" s="126" t="n"/>
      <c r="D104" s="126" t="s">
        <v>368</v>
      </c>
      <c r="E104" s="126" t="n"/>
      <c r="F104" s="126" t="s">
        <v>386</v>
      </c>
      <c r="G104" s="126" t="s">
        <v>292</v>
      </c>
      <c r="H104" s="138" t="n"/>
      <c r="I104" s="138" t="n"/>
      <c r="J104" s="138" t="n"/>
      <c r="K104" s="138" t="n"/>
    </row>
    <row ht="126" outlineLevel="0" r="105">
      <c r="A105" s="209" t="s"/>
      <c r="B105" s="53" t="s">
        <v>387</v>
      </c>
      <c r="C105" s="126" t="n"/>
      <c r="D105" s="126" t="s">
        <v>368</v>
      </c>
      <c r="E105" s="126" t="n"/>
      <c r="F105" s="126" t="s">
        <v>388</v>
      </c>
      <c r="G105" s="126" t="s">
        <v>254</v>
      </c>
      <c r="H105" s="138" t="n"/>
      <c r="I105" s="138" t="n">
        <f aca="false" ca="false" dt2D="false" dtr="false" t="normal">I106</f>
        <v>350000</v>
      </c>
      <c r="J105" s="138" t="n"/>
      <c r="K105" s="138" t="n">
        <f aca="false" ca="false" dt2D="false" dtr="false" t="normal">K106</f>
        <v>350000</v>
      </c>
    </row>
    <row ht="15.75" outlineLevel="0" r="106">
      <c r="A106" s="209" t="s"/>
      <c r="B106" s="53" t="s">
        <v>268</v>
      </c>
      <c r="C106" s="126" t="n"/>
      <c r="D106" s="126" t="s">
        <v>368</v>
      </c>
      <c r="E106" s="126" t="n"/>
      <c r="F106" s="126" t="s">
        <v>388</v>
      </c>
      <c r="G106" s="126" t="s">
        <v>269</v>
      </c>
      <c r="H106" s="138" t="n"/>
      <c r="I106" s="138" t="n">
        <v>350000</v>
      </c>
      <c r="J106" s="138" t="n"/>
      <c r="K106" s="138" t="n">
        <v>350000</v>
      </c>
    </row>
    <row ht="63" outlineLevel="0" r="107">
      <c r="A107" s="209" t="s"/>
      <c r="B107" s="129" t="s">
        <v>389</v>
      </c>
      <c r="C107" s="134" t="n"/>
      <c r="D107" s="135" t="s"/>
      <c r="E107" s="134" t="s">
        <v>390</v>
      </c>
      <c r="F107" s="135" t="s"/>
      <c r="G107" s="184" t="n"/>
      <c r="H107" s="146" t="n">
        <f aca="false" ca="false" dt2D="false" dtr="false" t="normal">H108</f>
        <v>1072000</v>
      </c>
      <c r="I107" s="147" t="s"/>
      <c r="J107" s="146" t="n">
        <f aca="false" ca="false" dt2D="false" dtr="false" t="normal">J108</f>
        <v>1092000</v>
      </c>
      <c r="K107" s="147" t="s"/>
    </row>
    <row ht="31.5" outlineLevel="0" r="108">
      <c r="A108" s="209" t="s"/>
      <c r="B108" s="131" t="s">
        <v>365</v>
      </c>
      <c r="C108" s="132" t="s">
        <v>366</v>
      </c>
      <c r="D108" s="133" t="s"/>
      <c r="E108" s="132" t="s">
        <v>390</v>
      </c>
      <c r="F108" s="133" t="s"/>
      <c r="G108" s="132" t="s">
        <v>254</v>
      </c>
      <c r="H108" s="148" t="n">
        <f aca="false" ca="false" dt2D="false" dtr="false" t="normal">H109+H112</f>
        <v>1072000</v>
      </c>
      <c r="I108" s="149" t="s"/>
      <c r="J108" s="148" t="n">
        <f aca="false" ca="false" dt2D="false" dtr="false" t="normal">J109+J112</f>
        <v>1092000</v>
      </c>
      <c r="K108" s="149" t="s"/>
    </row>
    <row ht="15.75" outlineLevel="0" r="109">
      <c r="A109" s="209" t="s"/>
      <c r="B109" s="131" t="s">
        <v>391</v>
      </c>
      <c r="C109" s="132" t="s">
        <v>392</v>
      </c>
      <c r="D109" s="133" t="s"/>
      <c r="E109" s="134" t="s">
        <v>390</v>
      </c>
      <c r="F109" s="135" t="s"/>
      <c r="G109" s="132" t="s">
        <v>254</v>
      </c>
      <c r="H109" s="148" t="n">
        <f aca="false" ca="false" dt2D="false" dtr="false" t="normal">H110</f>
        <v>530000</v>
      </c>
      <c r="I109" s="149" t="s"/>
      <c r="J109" s="148" t="n">
        <f aca="false" ca="false" dt2D="false" dtr="false" t="normal">J110</f>
        <v>530000</v>
      </c>
      <c r="K109" s="149" t="s"/>
    </row>
    <row ht="31.5" outlineLevel="0" r="110">
      <c r="A110" s="209" t="s"/>
      <c r="B110" s="53" t="s">
        <v>393</v>
      </c>
      <c r="C110" s="126" t="s">
        <v>392</v>
      </c>
      <c r="D110" s="130" t="s"/>
      <c r="E110" s="126" t="s">
        <v>394</v>
      </c>
      <c r="F110" s="130" t="s"/>
      <c r="G110" s="126" t="s">
        <v>254</v>
      </c>
      <c r="H110" s="144" t="n">
        <f aca="false" ca="false" dt2D="false" dtr="false" t="normal">H111</f>
        <v>530000</v>
      </c>
      <c r="I110" s="145" t="s"/>
      <c r="J110" s="144" t="n">
        <f aca="false" ca="false" dt2D="false" dtr="false" t="normal">J111</f>
        <v>530000</v>
      </c>
      <c r="K110" s="145" t="s"/>
    </row>
    <row ht="47.25" outlineLevel="0" r="111">
      <c r="A111" s="209" t="s"/>
      <c r="B111" s="53" t="s">
        <v>263</v>
      </c>
      <c r="C111" s="126" t="s">
        <v>392</v>
      </c>
      <c r="D111" s="130" t="s"/>
      <c r="E111" s="126" t="s">
        <v>394</v>
      </c>
      <c r="F111" s="130" t="s"/>
      <c r="G111" s="126" t="n">
        <v>200</v>
      </c>
      <c r="H111" s="144" t="n">
        <v>530000</v>
      </c>
      <c r="I111" s="145" t="s"/>
      <c r="J111" s="144" t="n">
        <v>530000</v>
      </c>
      <c r="K111" s="145" t="s"/>
    </row>
    <row ht="15.75" outlineLevel="0" r="112">
      <c r="A112" s="209" t="s"/>
      <c r="B112" s="131" t="s">
        <v>395</v>
      </c>
      <c r="C112" s="132" t="s">
        <v>396</v>
      </c>
      <c r="D112" s="133" t="s"/>
      <c r="E112" s="132" t="s">
        <v>390</v>
      </c>
      <c r="F112" s="133" t="s"/>
      <c r="G112" s="132" t="s">
        <v>254</v>
      </c>
      <c r="H112" s="148" t="n">
        <f aca="false" ca="false" dt2D="false" dtr="false" t="normal">H113+I117+I115</f>
        <v>542000</v>
      </c>
      <c r="I112" s="149" t="s"/>
      <c r="J112" s="148" t="n">
        <f aca="false" ca="false" dt2D="false" dtr="false" t="normal">J113+K117+K115</f>
        <v>562000</v>
      </c>
      <c r="K112" s="149" t="s"/>
    </row>
    <row ht="63" outlineLevel="0" r="113">
      <c r="A113" s="209" t="s"/>
      <c r="B113" s="53" t="s">
        <v>401</v>
      </c>
      <c r="C113" s="126" t="s">
        <v>396</v>
      </c>
      <c r="D113" s="130" t="s"/>
      <c r="E113" s="126" t="s">
        <v>402</v>
      </c>
      <c r="F113" s="130" t="s"/>
      <c r="G113" s="126" t="s">
        <v>254</v>
      </c>
      <c r="H113" s="144" t="n">
        <f aca="false" ca="false" dt2D="false" dtr="false" t="normal">H114</f>
        <v>122000</v>
      </c>
      <c r="I113" s="145" t="s"/>
      <c r="J113" s="144" t="n">
        <f aca="false" ca="false" dt2D="false" dtr="false" t="normal">J114</f>
        <v>122000</v>
      </c>
      <c r="K113" s="145" t="s"/>
    </row>
    <row ht="47.25" outlineLevel="0" r="114">
      <c r="A114" s="209" t="s"/>
      <c r="B114" s="53" t="s">
        <v>263</v>
      </c>
      <c r="C114" s="126" t="s">
        <v>396</v>
      </c>
      <c r="D114" s="130" t="s"/>
      <c r="E114" s="126" t="s">
        <v>402</v>
      </c>
      <c r="F114" s="130" t="s"/>
      <c r="G114" s="126" t="n">
        <v>200</v>
      </c>
      <c r="H114" s="144" t="n">
        <v>122000</v>
      </c>
      <c r="I114" s="145" t="s"/>
      <c r="J114" s="144" t="n">
        <v>122000</v>
      </c>
      <c r="K114" s="145" t="s"/>
    </row>
    <row ht="31.5" outlineLevel="0" r="115">
      <c r="A115" s="209" t="s"/>
      <c r="B115" s="53" t="s">
        <v>403</v>
      </c>
      <c r="C115" s="126" t="n"/>
      <c r="D115" s="126" t="s">
        <v>396</v>
      </c>
      <c r="E115" s="126" t="n"/>
      <c r="F115" s="126" t="s">
        <v>404</v>
      </c>
      <c r="G115" s="126" t="s">
        <v>254</v>
      </c>
      <c r="H115" s="144" t="n"/>
      <c r="I115" s="144" t="n">
        <f aca="false" ca="false" dt2D="false" dtr="false" t="normal">I116</f>
        <v>100000</v>
      </c>
      <c r="J115" s="144" t="n"/>
      <c r="K115" s="144" t="n">
        <f aca="false" ca="false" dt2D="false" dtr="false" t="normal">K116</f>
        <v>100000</v>
      </c>
    </row>
    <row ht="47.25" outlineLevel="0" r="116">
      <c r="A116" s="209" t="s"/>
      <c r="B116" s="53" t="s">
        <v>263</v>
      </c>
      <c r="C116" s="126" t="n"/>
      <c r="D116" s="126" t="s">
        <v>396</v>
      </c>
      <c r="E116" s="126" t="n"/>
      <c r="F116" s="126" t="s">
        <v>404</v>
      </c>
      <c r="G116" s="126" t="s">
        <v>292</v>
      </c>
      <c r="H116" s="144" t="n"/>
      <c r="I116" s="144" t="n">
        <v>100000</v>
      </c>
      <c r="J116" s="144" t="n"/>
      <c r="K116" s="144" t="n">
        <v>100000</v>
      </c>
    </row>
    <row ht="157.5" outlineLevel="0" r="117">
      <c r="A117" s="209" t="s"/>
      <c r="B117" s="53" t="s">
        <v>405</v>
      </c>
      <c r="C117" s="126" t="n"/>
      <c r="D117" s="126" t="s">
        <v>396</v>
      </c>
      <c r="E117" s="126" t="n"/>
      <c r="F117" s="126" t="s">
        <v>406</v>
      </c>
      <c r="G117" s="126" t="s">
        <v>254</v>
      </c>
      <c r="H117" s="144" t="n"/>
      <c r="I117" s="144" t="n">
        <f aca="false" ca="false" dt2D="false" dtr="false" t="normal">I118</f>
        <v>320000</v>
      </c>
      <c r="J117" s="144" t="n"/>
      <c r="K117" s="144" t="n">
        <f aca="false" ca="false" dt2D="false" dtr="false" t="normal">K118</f>
        <v>340000</v>
      </c>
    </row>
    <row ht="15.75" outlineLevel="0" r="118">
      <c r="A118" s="209" t="s"/>
      <c r="B118" s="53" t="s">
        <v>268</v>
      </c>
      <c r="C118" s="126" t="n"/>
      <c r="D118" s="126" t="s">
        <v>396</v>
      </c>
      <c r="E118" s="126" t="n"/>
      <c r="F118" s="126" t="s">
        <v>406</v>
      </c>
      <c r="G118" s="126" t="s">
        <v>269</v>
      </c>
      <c r="H118" s="144" t="n"/>
      <c r="I118" s="144" t="n">
        <v>320000</v>
      </c>
      <c r="J118" s="144" t="n"/>
      <c r="K118" s="144" t="n">
        <v>340000</v>
      </c>
    </row>
    <row ht="63" outlineLevel="0" r="119">
      <c r="A119" s="209" t="s"/>
      <c r="B119" s="129" t="s">
        <v>407</v>
      </c>
      <c r="C119" s="134" t="n"/>
      <c r="D119" s="135" t="s"/>
      <c r="E119" s="134" t="s">
        <v>408</v>
      </c>
      <c r="F119" s="135" t="s"/>
      <c r="G119" s="134" t="s">
        <v>254</v>
      </c>
      <c r="H119" s="146" t="n">
        <f aca="false" ca="false" dt2D="false" dtr="false" t="normal">H120</f>
        <v>150000</v>
      </c>
      <c r="I119" s="147" t="s"/>
      <c r="J119" s="146" t="n">
        <f aca="false" ca="false" dt2D="false" dtr="false" t="normal">J120</f>
        <v>150000</v>
      </c>
      <c r="K119" s="147" t="s"/>
    </row>
    <row ht="15.75" outlineLevel="0" r="120">
      <c r="A120" s="209" t="s"/>
      <c r="B120" s="131" t="s">
        <v>409</v>
      </c>
      <c r="C120" s="132" t="s">
        <v>410</v>
      </c>
      <c r="D120" s="133" t="s"/>
      <c r="E120" s="132" t="s">
        <v>408</v>
      </c>
      <c r="F120" s="133" t="s"/>
      <c r="G120" s="132" t="s">
        <v>254</v>
      </c>
      <c r="H120" s="148" t="n">
        <f aca="false" ca="false" dt2D="false" dtr="false" t="normal">H121</f>
        <v>150000</v>
      </c>
      <c r="I120" s="149" t="s"/>
      <c r="J120" s="148" t="n">
        <f aca="false" ca="false" dt2D="false" dtr="false" t="normal">J121</f>
        <v>150000</v>
      </c>
      <c r="K120" s="149" t="s"/>
    </row>
    <row ht="15.75" outlineLevel="0" r="121">
      <c r="A121" s="209" t="s"/>
      <c r="B121" s="131" t="s">
        <v>411</v>
      </c>
      <c r="C121" s="132" t="s">
        <v>412</v>
      </c>
      <c r="D121" s="133" t="s"/>
      <c r="E121" s="132" t="s">
        <v>408</v>
      </c>
      <c r="F121" s="133" t="s"/>
      <c r="G121" s="132" t="s">
        <v>254</v>
      </c>
      <c r="H121" s="148" t="n">
        <f aca="false" ca="false" dt2D="false" dtr="false" t="normal">H122</f>
        <v>150000</v>
      </c>
      <c r="I121" s="149" t="s"/>
      <c r="J121" s="148" t="n">
        <f aca="false" ca="false" dt2D="false" dtr="false" t="normal">J122</f>
        <v>150000</v>
      </c>
      <c r="K121" s="149" t="s"/>
    </row>
    <row ht="47.25" outlineLevel="0" r="122">
      <c r="A122" s="209" t="s"/>
      <c r="B122" s="53" t="s">
        <v>413</v>
      </c>
      <c r="C122" s="126" t="s">
        <v>412</v>
      </c>
      <c r="D122" s="130" t="s"/>
      <c r="E122" s="126" t="s">
        <v>414</v>
      </c>
      <c r="F122" s="130" t="s"/>
      <c r="G122" s="126" t="s">
        <v>254</v>
      </c>
      <c r="H122" s="144" t="n">
        <f aca="false" ca="false" dt2D="false" dtr="false" t="normal">H123</f>
        <v>150000</v>
      </c>
      <c r="I122" s="145" t="s"/>
      <c r="J122" s="144" t="n">
        <f aca="false" ca="false" dt2D="false" dtr="false" t="normal">J123</f>
        <v>150000</v>
      </c>
      <c r="K122" s="145" t="s"/>
    </row>
    <row ht="47.25" outlineLevel="0" r="123">
      <c r="A123" s="209" t="s"/>
      <c r="B123" s="53" t="s">
        <v>304</v>
      </c>
      <c r="C123" s="126" t="s">
        <v>412</v>
      </c>
      <c r="D123" s="130" t="s"/>
      <c r="E123" s="126" t="s">
        <v>414</v>
      </c>
      <c r="F123" s="130" t="s"/>
      <c r="G123" s="126" t="s">
        <v>292</v>
      </c>
      <c r="H123" s="144" t="n">
        <v>150000</v>
      </c>
      <c r="I123" s="145" t="s"/>
      <c r="J123" s="144" t="n">
        <v>150000</v>
      </c>
      <c r="K123" s="145" t="s"/>
    </row>
    <row ht="47.25" outlineLevel="0" r="124">
      <c r="A124" s="209" t="s"/>
      <c r="B124" s="129" t="s">
        <v>415</v>
      </c>
      <c r="C124" s="134" t="n"/>
      <c r="D124" s="135" t="s"/>
      <c r="E124" s="134" t="s">
        <v>416</v>
      </c>
      <c r="F124" s="135" t="s"/>
      <c r="G124" s="184" t="n"/>
      <c r="H124" s="146" t="n">
        <f aca="false" ca="false" dt2D="false" dtr="false" t="normal">H125</f>
        <v>402958.32</v>
      </c>
      <c r="I124" s="147" t="s"/>
      <c r="J124" s="146" t="n">
        <f aca="false" ca="false" dt2D="false" dtr="false" t="normal">J125</f>
        <v>402958.32</v>
      </c>
      <c r="K124" s="147" t="s"/>
    </row>
    <row ht="15.75" outlineLevel="0" r="125">
      <c r="A125" s="209" t="s"/>
      <c r="B125" s="131" t="s">
        <v>417</v>
      </c>
      <c r="C125" s="132" t="n">
        <v>1000</v>
      </c>
      <c r="D125" s="133" t="s"/>
      <c r="E125" s="132" t="s">
        <v>416</v>
      </c>
      <c r="F125" s="133" t="s"/>
      <c r="G125" s="132" t="s">
        <v>254</v>
      </c>
      <c r="H125" s="148" t="n">
        <f aca="false" ca="false" dt2D="false" dtr="false" t="normal">H126+H129</f>
        <v>402958.32</v>
      </c>
      <c r="I125" s="149" t="s"/>
      <c r="J125" s="148" t="n">
        <f aca="false" ca="false" dt2D="false" dtr="false" t="normal">J126+J129</f>
        <v>402958.32</v>
      </c>
      <c r="K125" s="149" t="s"/>
    </row>
    <row ht="15.75" outlineLevel="0" r="126">
      <c r="A126" s="209" t="s"/>
      <c r="B126" s="131" t="s">
        <v>418</v>
      </c>
      <c r="C126" s="132" t="n">
        <v>1001</v>
      </c>
      <c r="D126" s="133" t="s"/>
      <c r="E126" s="132" t="s">
        <v>416</v>
      </c>
      <c r="F126" s="133" t="s"/>
      <c r="G126" s="132" t="s">
        <v>254</v>
      </c>
      <c r="H126" s="148" t="n">
        <f aca="false" ca="false" dt2D="false" dtr="false" t="normal">H127</f>
        <v>228958.32</v>
      </c>
      <c r="I126" s="149" t="s"/>
      <c r="J126" s="148" t="n">
        <f aca="false" ca="false" dt2D="false" dtr="false" t="normal">J127</f>
        <v>228958.32</v>
      </c>
      <c r="K126" s="149" t="s"/>
    </row>
    <row ht="31.5" outlineLevel="0" r="127">
      <c r="A127" s="209" t="s"/>
      <c r="B127" s="53" t="s">
        <v>419</v>
      </c>
      <c r="C127" s="126" t="n">
        <v>1001</v>
      </c>
      <c r="D127" s="130" t="s"/>
      <c r="E127" s="126" t="s">
        <v>420</v>
      </c>
      <c r="F127" s="130" t="s"/>
      <c r="G127" s="126" t="s">
        <v>254</v>
      </c>
      <c r="H127" s="144" t="n">
        <f aca="false" ca="false" dt2D="false" dtr="false" t="normal">H128</f>
        <v>228958.32</v>
      </c>
      <c r="I127" s="145" t="s"/>
      <c r="J127" s="144" t="n">
        <f aca="false" ca="false" dt2D="false" dtr="false" t="normal">J128</f>
        <v>228958.32</v>
      </c>
      <c r="K127" s="145" t="s"/>
    </row>
    <row ht="31.5" outlineLevel="0" r="128">
      <c r="A128" s="209" t="s"/>
      <c r="B128" s="53" t="s">
        <v>421</v>
      </c>
      <c r="C128" s="126" t="n">
        <v>1001</v>
      </c>
      <c r="D128" s="130" t="s"/>
      <c r="E128" s="126" t="s">
        <v>420</v>
      </c>
      <c r="F128" s="130" t="s"/>
      <c r="G128" s="126" t="n">
        <v>300</v>
      </c>
      <c r="H128" s="144" t="n">
        <v>228958.32</v>
      </c>
      <c r="I128" s="145" t="s"/>
      <c r="J128" s="144" t="n">
        <v>228958.32</v>
      </c>
      <c r="K128" s="145" t="s"/>
    </row>
    <row ht="31.5" outlineLevel="0" r="129">
      <c r="A129" s="209" t="s"/>
      <c r="B129" s="186" t="s">
        <v>422</v>
      </c>
      <c r="C129" s="187" t="n">
        <v>1006</v>
      </c>
      <c r="D129" s="188" t="s"/>
      <c r="E129" s="187" t="s">
        <v>416</v>
      </c>
      <c r="F129" s="188" t="s"/>
      <c r="G129" s="187" t="s">
        <v>254</v>
      </c>
      <c r="H129" s="136" t="n">
        <f aca="false" ca="false" dt2D="false" dtr="false" t="normal">H130</f>
        <v>174000</v>
      </c>
      <c r="I129" s="137" t="s"/>
      <c r="J129" s="136" t="n">
        <f aca="false" ca="false" dt2D="false" dtr="false" t="normal">J130</f>
        <v>174000</v>
      </c>
      <c r="K129" s="137" t="s"/>
    </row>
    <row ht="110.25" outlineLevel="0" r="130">
      <c r="A130" s="209" t="s"/>
      <c r="B130" s="48" t="s">
        <v>423</v>
      </c>
      <c r="C130" s="143" t="n">
        <v>1006</v>
      </c>
      <c r="D130" s="189" t="s"/>
      <c r="E130" s="143" t="s">
        <v>424</v>
      </c>
      <c r="F130" s="189" t="s"/>
      <c r="G130" s="143" t="s">
        <v>254</v>
      </c>
      <c r="H130" s="138" t="n">
        <f aca="false" ca="false" dt2D="false" dtr="false" t="normal">H131</f>
        <v>174000</v>
      </c>
      <c r="I130" s="139" t="s"/>
      <c r="J130" s="138" t="n">
        <f aca="false" ca="false" dt2D="false" dtr="false" t="normal">J131</f>
        <v>174000</v>
      </c>
      <c r="K130" s="139" t="s"/>
    </row>
    <row customHeight="true" ht="33.75" outlineLevel="0" r="131">
      <c r="A131" s="209" t="s"/>
      <c r="B131" s="53" t="s">
        <v>421</v>
      </c>
      <c r="C131" s="143" t="n">
        <v>1006</v>
      </c>
      <c r="D131" s="189" t="s"/>
      <c r="E131" s="143" t="s">
        <v>424</v>
      </c>
      <c r="F131" s="189" t="s"/>
      <c r="G131" s="143" t="n">
        <v>300</v>
      </c>
      <c r="H131" s="138" t="n">
        <v>174000</v>
      </c>
      <c r="I131" s="139" t="s"/>
      <c r="J131" s="138" t="n">
        <v>174000</v>
      </c>
      <c r="K131" s="139" t="s"/>
    </row>
    <row hidden="true" ht="63" outlineLevel="0" r="132">
      <c r="A132" s="209" t="s"/>
      <c r="B132" s="129" t="s">
        <v>425</v>
      </c>
      <c r="C132" s="190" t="n"/>
      <c r="D132" s="190" t="s">
        <v>426</v>
      </c>
      <c r="E132" s="190" t="n"/>
      <c r="F132" s="190" t="s">
        <v>249</v>
      </c>
      <c r="G132" s="190" t="s">
        <v>254</v>
      </c>
      <c r="H132" s="127" t="n"/>
      <c r="I132" s="127" t="n">
        <f aca="false" ca="false" dt2D="false" dtr="false" t="normal">H133+I137</f>
        <v>0</v>
      </c>
      <c r="J132" s="127" t="n"/>
      <c r="K132" s="127" t="n">
        <f aca="false" ca="false" dt2D="false" dtr="false" t="normal">J133+K137</f>
        <v>0</v>
      </c>
    </row>
    <row hidden="true" ht="63" outlineLevel="0" r="133">
      <c r="A133" s="209" t="s"/>
      <c r="B133" s="131" t="s">
        <v>425</v>
      </c>
      <c r="C133" s="132" t="n">
        <v>1400</v>
      </c>
      <c r="D133" s="133" t="s"/>
      <c r="E133" s="132" t="s">
        <v>390</v>
      </c>
      <c r="F133" s="133" t="s"/>
      <c r="G133" s="132" t="s">
        <v>254</v>
      </c>
      <c r="H133" s="148" t="n">
        <f aca="false" ca="false" dt2D="false" dtr="false" t="normal">H134</f>
        <v>0</v>
      </c>
      <c r="I133" s="149" t="s"/>
      <c r="J133" s="148" t="n">
        <f aca="false" ca="false" dt2D="false" dtr="false" t="normal">J134</f>
        <v>0</v>
      </c>
      <c r="K133" s="149" t="s"/>
    </row>
    <row hidden="true" ht="31.5" outlineLevel="0" r="134">
      <c r="A134" s="209" t="s"/>
      <c r="B134" s="131" t="s">
        <v>427</v>
      </c>
      <c r="C134" s="132" t="n">
        <v>1403</v>
      </c>
      <c r="D134" s="133" t="s"/>
      <c r="E134" s="132" t="s">
        <v>390</v>
      </c>
      <c r="F134" s="133" t="s"/>
      <c r="G134" s="132" t="s">
        <v>254</v>
      </c>
      <c r="H134" s="148" t="n">
        <f aca="false" ca="false" dt2D="false" dtr="false" t="normal">H135</f>
        <v>0</v>
      </c>
      <c r="I134" s="149" t="s"/>
      <c r="J134" s="148" t="n">
        <f aca="false" ca="false" dt2D="false" dtr="false" t="normal">J135</f>
        <v>0</v>
      </c>
      <c r="K134" s="149" t="s"/>
    </row>
    <row hidden="true" ht="157.5" outlineLevel="0" r="135">
      <c r="A135" s="209" t="s"/>
      <c r="B135" s="53" t="s">
        <v>428</v>
      </c>
      <c r="C135" s="126" t="n">
        <v>1403</v>
      </c>
      <c r="D135" s="130" t="s"/>
      <c r="E135" s="126" t="s">
        <v>406</v>
      </c>
      <c r="F135" s="130" t="s"/>
      <c r="G135" s="126" t="s">
        <v>254</v>
      </c>
      <c r="H135" s="144" t="n">
        <v>0</v>
      </c>
      <c r="I135" s="145" t="s"/>
      <c r="J135" s="144" t="n">
        <v>0</v>
      </c>
      <c r="K135" s="145" t="s"/>
    </row>
    <row hidden="true" ht="15.75" outlineLevel="0" r="136">
      <c r="A136" s="209" t="s"/>
      <c r="B136" s="53" t="s">
        <v>429</v>
      </c>
      <c r="C136" s="126" t="n"/>
      <c r="D136" s="126" t="s">
        <v>430</v>
      </c>
      <c r="E136" s="126" t="n"/>
      <c r="F136" s="126" t="s">
        <v>406</v>
      </c>
      <c r="G136" s="126" t="s">
        <v>269</v>
      </c>
      <c r="H136" s="144" t="n"/>
      <c r="I136" s="144" t="n">
        <v>0</v>
      </c>
      <c r="J136" s="144" t="n"/>
      <c r="K136" s="144" t="n">
        <v>0</v>
      </c>
    </row>
    <row hidden="true" ht="63" outlineLevel="0" r="137">
      <c r="A137" s="209" t="s"/>
      <c r="B137" s="131" t="s">
        <v>425</v>
      </c>
      <c r="C137" s="132" t="n"/>
      <c r="D137" s="132" t="s">
        <v>426</v>
      </c>
      <c r="E137" s="132" t="n"/>
      <c r="F137" s="132" t="s">
        <v>358</v>
      </c>
      <c r="G137" s="132" t="s">
        <v>254</v>
      </c>
      <c r="H137" s="148" t="n"/>
      <c r="I137" s="148" t="n">
        <f aca="false" ca="false" dt2D="false" dtr="false" t="normal">I138</f>
        <v>0</v>
      </c>
      <c r="J137" s="148" t="n"/>
      <c r="K137" s="148" t="n">
        <f aca="false" ca="false" dt2D="false" dtr="false" t="normal">K138</f>
        <v>0</v>
      </c>
    </row>
    <row hidden="true" ht="31.5" outlineLevel="0" r="138">
      <c r="A138" s="209" t="s"/>
      <c r="B138" s="131" t="s">
        <v>431</v>
      </c>
      <c r="C138" s="132" t="n"/>
      <c r="D138" s="132" t="s">
        <v>430</v>
      </c>
      <c r="E138" s="132" t="n"/>
      <c r="F138" s="132" t="s">
        <v>358</v>
      </c>
      <c r="G138" s="132" t="s">
        <v>254</v>
      </c>
      <c r="H138" s="148" t="n"/>
      <c r="I138" s="148" t="n">
        <f aca="false" ca="false" dt2D="false" dtr="false" t="normal">I139</f>
        <v>0</v>
      </c>
      <c r="J138" s="148" t="n"/>
      <c r="K138" s="148" t="n">
        <f aca="false" ca="false" dt2D="false" dtr="false" t="normal">K139</f>
        <v>0</v>
      </c>
    </row>
    <row hidden="true" ht="141.75" outlineLevel="0" r="139">
      <c r="A139" s="209" t="s"/>
      <c r="B139" s="53" t="s">
        <v>361</v>
      </c>
      <c r="C139" s="126" t="n"/>
      <c r="D139" s="126" t="s">
        <v>430</v>
      </c>
      <c r="E139" s="126" t="n"/>
      <c r="F139" s="126" t="s">
        <v>362</v>
      </c>
      <c r="G139" s="126" t="s">
        <v>254</v>
      </c>
      <c r="H139" s="144" t="n"/>
      <c r="I139" s="144" t="n">
        <f aca="false" ca="false" dt2D="false" dtr="false" t="normal">I140</f>
        <v>0</v>
      </c>
      <c r="J139" s="144" t="n"/>
      <c r="K139" s="144" t="n">
        <f aca="false" ca="false" dt2D="false" dtr="false" t="normal">K140</f>
        <v>0</v>
      </c>
    </row>
    <row hidden="true" ht="15.75" outlineLevel="0" r="140">
      <c r="A140" s="209" t="s"/>
      <c r="B140" s="53" t="s">
        <v>268</v>
      </c>
      <c r="C140" s="126" t="n"/>
      <c r="D140" s="126" t="s">
        <v>430</v>
      </c>
      <c r="E140" s="126" t="n"/>
      <c r="F140" s="126" t="s">
        <v>362</v>
      </c>
      <c r="G140" s="126" t="s">
        <v>269</v>
      </c>
      <c r="H140" s="144" t="n"/>
      <c r="I140" s="144" t="n">
        <v>0</v>
      </c>
      <c r="J140" s="144" t="n"/>
      <c r="K140" s="144" t="n">
        <v>0</v>
      </c>
    </row>
    <row customHeight="true" hidden="true" ht="44.25" outlineLevel="0" r="141">
      <c r="A141" s="209" t="s"/>
      <c r="B141" s="129" t="s">
        <v>486</v>
      </c>
      <c r="C141" s="134" t="n"/>
      <c r="D141" s="134" t="n"/>
      <c r="E141" s="134" t="n"/>
      <c r="F141" s="134" t="s">
        <v>433</v>
      </c>
      <c r="G141" s="134" t="n"/>
      <c r="H141" s="146" t="n"/>
      <c r="I141" s="146" t="n">
        <f aca="false" ca="false" dt2D="false" dtr="false" t="normal">I142</f>
        <v>0</v>
      </c>
      <c r="J141" s="146" t="n"/>
      <c r="K141" s="146" t="n">
        <f aca="false" ca="false" dt2D="false" dtr="false" t="normal">K142</f>
        <v>0</v>
      </c>
    </row>
    <row hidden="true" ht="63" outlineLevel="0" r="142">
      <c r="A142" s="209" t="s"/>
      <c r="B142" s="129" t="s">
        <v>434</v>
      </c>
      <c r="C142" s="134" t="n"/>
      <c r="D142" s="134" t="n"/>
      <c r="E142" s="134" t="n"/>
      <c r="F142" s="134" t="s">
        <v>435</v>
      </c>
      <c r="G142" s="134" t="n"/>
      <c r="H142" s="146" t="n"/>
      <c r="I142" s="146" t="n">
        <f aca="false" ca="false" dt2D="false" dtr="false" t="normal">I143</f>
        <v>0</v>
      </c>
      <c r="J142" s="146" t="n"/>
      <c r="K142" s="146" t="n">
        <f aca="false" ca="false" dt2D="false" dtr="false" t="normal">K143</f>
        <v>0</v>
      </c>
    </row>
    <row hidden="true" ht="63" outlineLevel="0" r="143">
      <c r="A143" s="209" t="s"/>
      <c r="B143" s="129" t="s">
        <v>436</v>
      </c>
      <c r="C143" s="134" t="n"/>
      <c r="D143" s="134" t="n"/>
      <c r="E143" s="134" t="n"/>
      <c r="F143" s="134" t="s">
        <v>437</v>
      </c>
      <c r="G143" s="134" t="n"/>
      <c r="H143" s="146" t="n"/>
      <c r="I143" s="146" t="n">
        <f aca="false" ca="false" dt2D="false" dtr="false" t="normal">I144</f>
        <v>0</v>
      </c>
      <c r="J143" s="146" t="n"/>
      <c r="K143" s="146" t="n">
        <f aca="false" ca="false" dt2D="false" dtr="false" t="normal">K144</f>
        <v>0</v>
      </c>
    </row>
    <row hidden="true" ht="31.5" outlineLevel="0" r="144">
      <c r="A144" s="209" t="s"/>
      <c r="B144" s="131" t="s">
        <v>438</v>
      </c>
      <c r="C144" s="132" t="n"/>
      <c r="D144" s="132" t="s">
        <v>366</v>
      </c>
      <c r="E144" s="132" t="n"/>
      <c r="F144" s="132" t="s">
        <v>437</v>
      </c>
      <c r="G144" s="132" t="n"/>
      <c r="H144" s="148" t="n"/>
      <c r="I144" s="148" t="n">
        <f aca="false" ca="false" dt2D="false" dtr="false" t="normal">I145</f>
        <v>0</v>
      </c>
      <c r="J144" s="148" t="n"/>
      <c r="K144" s="148" t="n">
        <f aca="false" ca="false" dt2D="false" dtr="false" t="normal">K145</f>
        <v>0</v>
      </c>
    </row>
    <row hidden="true" ht="15.75" outlineLevel="0" r="145">
      <c r="A145" s="209" t="s"/>
      <c r="B145" s="131" t="s">
        <v>439</v>
      </c>
      <c r="C145" s="132" t="n"/>
      <c r="D145" s="132" t="s">
        <v>368</v>
      </c>
      <c r="E145" s="132" t="n"/>
      <c r="F145" s="132" t="s">
        <v>437</v>
      </c>
      <c r="G145" s="132" t="n"/>
      <c r="H145" s="148" t="n"/>
      <c r="I145" s="148" t="n">
        <f aca="false" ca="false" dt2D="false" dtr="false" t="normal">I146+I148</f>
        <v>0</v>
      </c>
      <c r="J145" s="148" t="n"/>
      <c r="K145" s="148" t="n">
        <f aca="false" ca="false" dt2D="false" dtr="false" t="normal">K146+K148</f>
        <v>0</v>
      </c>
    </row>
    <row hidden="true" ht="94.5" outlineLevel="0" r="146">
      <c r="A146" s="209" t="s"/>
      <c r="B146" s="53" t="s">
        <v>440</v>
      </c>
      <c r="C146" s="126" t="n"/>
      <c r="D146" s="126" t="s">
        <v>368</v>
      </c>
      <c r="E146" s="126" t="n"/>
      <c r="F146" s="126" t="s">
        <v>441</v>
      </c>
      <c r="G146" s="126" t="s">
        <v>254</v>
      </c>
      <c r="H146" s="144" t="n"/>
      <c r="I146" s="144" t="n">
        <f aca="false" ca="false" dt2D="false" dtr="false" t="normal">I147</f>
        <v>0</v>
      </c>
      <c r="J146" s="144" t="n"/>
      <c r="K146" s="144" t="n">
        <f aca="false" ca="false" dt2D="false" dtr="false" t="normal">K147</f>
        <v>0</v>
      </c>
    </row>
    <row customHeight="true" hidden="true" ht="20.25" outlineLevel="0" r="147">
      <c r="A147" s="209" t="s"/>
      <c r="B147" s="53" t="s">
        <v>330</v>
      </c>
      <c r="C147" s="126" t="n"/>
      <c r="D147" s="126" t="s">
        <v>368</v>
      </c>
      <c r="E147" s="126" t="n"/>
      <c r="F147" s="126" t="s">
        <v>441</v>
      </c>
      <c r="G147" s="126" t="s">
        <v>292</v>
      </c>
      <c r="H147" s="144" t="n"/>
      <c r="I147" s="144" t="n"/>
      <c r="J147" s="144" t="n"/>
      <c r="K147" s="144" t="n"/>
    </row>
    <row hidden="true" ht="63" outlineLevel="0" r="148">
      <c r="A148" s="209" t="s"/>
      <c r="B148" s="53" t="s">
        <v>442</v>
      </c>
      <c r="C148" s="126" t="n"/>
      <c r="D148" s="126" t="s">
        <v>368</v>
      </c>
      <c r="E148" s="126" t="n"/>
      <c r="F148" s="126" t="s">
        <v>443</v>
      </c>
      <c r="G148" s="126" t="s">
        <v>254</v>
      </c>
      <c r="H148" s="144" t="n"/>
      <c r="I148" s="144" t="n">
        <f aca="false" ca="false" dt2D="false" dtr="false" t="normal">I149</f>
        <v>0</v>
      </c>
      <c r="J148" s="144" t="n"/>
      <c r="K148" s="144" t="n">
        <f aca="false" ca="false" dt2D="false" dtr="false" t="normal">K149</f>
        <v>0</v>
      </c>
    </row>
    <row hidden="true" ht="47.25" outlineLevel="0" r="149">
      <c r="A149" s="209" t="s"/>
      <c r="B149" s="53" t="s">
        <v>289</v>
      </c>
      <c r="C149" s="126" t="n"/>
      <c r="D149" s="126" t="s">
        <v>368</v>
      </c>
      <c r="E149" s="126" t="n"/>
      <c r="F149" s="126" t="s">
        <v>443</v>
      </c>
      <c r="G149" s="126" t="s">
        <v>292</v>
      </c>
      <c r="H149" s="144" t="n"/>
      <c r="I149" s="144" t="n"/>
      <c r="J149" s="144" t="n"/>
      <c r="K149" s="144" t="n"/>
    </row>
    <row hidden="true" ht="15.75" outlineLevel="0" r="150">
      <c r="A150" s="214" t="s"/>
      <c r="B150" s="53" t="s">
        <v>487</v>
      </c>
      <c r="C150" s="126" t="n"/>
      <c r="D150" s="126" t="n"/>
      <c r="E150" s="126" t="n"/>
      <c r="F150" s="126" t="n"/>
      <c r="G150" s="126" t="n"/>
      <c r="H150" s="144" t="n"/>
      <c r="I150" s="144" t="n"/>
      <c r="J150" s="144" t="n"/>
      <c r="K150" s="144" t="n"/>
    </row>
    <row ht="78.75" outlineLevel="0" r="151">
      <c r="A151" s="215" t="n"/>
      <c r="B151" s="129" t="s">
        <v>444</v>
      </c>
      <c r="C151" s="134" t="n"/>
      <c r="D151" s="134" t="n"/>
      <c r="E151" s="134" t="n"/>
      <c r="F151" s="134" t="s">
        <v>445</v>
      </c>
      <c r="G151" s="134" t="n"/>
      <c r="H151" s="146" t="n"/>
      <c r="I151" s="146" t="n">
        <f aca="false" ca="false" dt2D="false" dtr="false" t="normal">I152</f>
        <v>500000</v>
      </c>
      <c r="J151" s="146" t="n"/>
      <c r="K151" s="146" t="n">
        <f aca="false" ca="false" dt2D="false" dtr="false" t="normal">K152</f>
        <v>500000</v>
      </c>
    </row>
    <row ht="31.5" outlineLevel="0" r="152">
      <c r="A152" s="215" t="n"/>
      <c r="B152" s="131" t="s">
        <v>446</v>
      </c>
      <c r="C152" s="132" t="n"/>
      <c r="D152" s="132" t="s">
        <v>342</v>
      </c>
      <c r="E152" s="132" t="n"/>
      <c r="F152" s="132" t="s">
        <v>445</v>
      </c>
      <c r="G152" s="132" t="n"/>
      <c r="H152" s="144" t="n"/>
      <c r="I152" s="144" t="n">
        <f aca="false" ca="false" dt2D="false" dtr="false" t="normal">I153</f>
        <v>500000</v>
      </c>
      <c r="J152" s="144" t="n"/>
      <c r="K152" s="144" t="n">
        <f aca="false" ca="false" dt2D="false" dtr="false" t="normal">K153</f>
        <v>500000</v>
      </c>
    </row>
    <row ht="47.25" outlineLevel="0" r="153">
      <c r="A153" s="215" t="n"/>
      <c r="B153" s="53" t="s">
        <v>447</v>
      </c>
      <c r="C153" s="126" t="n"/>
      <c r="D153" s="126" t="s">
        <v>342</v>
      </c>
      <c r="E153" s="126" t="n"/>
      <c r="F153" s="126" t="s">
        <v>448</v>
      </c>
      <c r="G153" s="126" t="s">
        <v>254</v>
      </c>
      <c r="H153" s="144" t="n"/>
      <c r="I153" s="144" t="n">
        <f aca="false" ca="false" dt2D="false" dtr="false" t="normal">I154</f>
        <v>500000</v>
      </c>
      <c r="J153" s="144" t="n"/>
      <c r="K153" s="144" t="n">
        <f aca="false" ca="false" dt2D="false" dtr="false" t="normal">K154</f>
        <v>500000</v>
      </c>
    </row>
    <row ht="47.25" outlineLevel="0" r="154">
      <c r="A154" s="215" t="n"/>
      <c r="B154" s="53" t="s">
        <v>289</v>
      </c>
      <c r="C154" s="126" t="n"/>
      <c r="D154" s="126" t="s">
        <v>342</v>
      </c>
      <c r="E154" s="126" t="n"/>
      <c r="F154" s="126" t="s">
        <v>448</v>
      </c>
      <c r="G154" s="126" t="s">
        <v>292</v>
      </c>
      <c r="H154" s="144" t="n"/>
      <c r="I154" s="144" t="n">
        <v>500000</v>
      </c>
      <c r="J154" s="144" t="n"/>
      <c r="K154" s="144" t="n">
        <v>500000</v>
      </c>
    </row>
    <row ht="15.75" outlineLevel="0" r="155">
      <c r="A155" s="215" t="n"/>
      <c r="B155" s="53" t="s">
        <v>487</v>
      </c>
      <c r="C155" s="126" t="n"/>
      <c r="D155" s="126" t="n"/>
      <c r="E155" s="126" t="n"/>
      <c r="F155" s="126" t="n"/>
      <c r="G155" s="126" t="n"/>
      <c r="H155" s="144" t="n"/>
      <c r="I155" s="144" t="n">
        <v>773500</v>
      </c>
      <c r="J155" s="144" t="n"/>
      <c r="K155" s="144" t="n">
        <v>1599950</v>
      </c>
    </row>
    <row ht="15.75" outlineLevel="0" r="156">
      <c r="A156" s="129" t="s">
        <v>477</v>
      </c>
      <c r="B156" s="207" t="s"/>
      <c r="C156" s="207" t="s"/>
      <c r="D156" s="207" t="s"/>
      <c r="E156" s="207" t="s"/>
      <c r="F156" s="207" t="s"/>
      <c r="G156" s="208" t="s"/>
      <c r="H156" s="146" t="n">
        <f aca="false" ca="false" dt2D="false" dtr="false" t="normal">H14+H25+I155</f>
        <v>30940000</v>
      </c>
      <c r="I156" s="147" t="s"/>
      <c r="J156" s="146" t="n">
        <f aca="false" ca="false" dt2D="false" dtr="false" t="normal">J14+J25+K155</f>
        <v>31999000</v>
      </c>
      <c r="K156" s="147" t="s"/>
    </row>
  </sheetData>
  <mergeCells count="335">
    <mergeCell ref="A1:K1"/>
    <mergeCell ref="A2:K2"/>
    <mergeCell ref="A3:K3"/>
    <mergeCell ref="A4:K4"/>
    <mergeCell ref="A5:K5"/>
    <mergeCell ref="A6:K6"/>
    <mergeCell ref="A7:I7"/>
    <mergeCell ref="A8:K8"/>
    <mergeCell ref="A9:K9"/>
    <mergeCell ref="A11:A12"/>
    <mergeCell ref="B11:C12"/>
    <mergeCell ref="D11:H11"/>
    <mergeCell ref="D12:E12"/>
    <mergeCell ref="B13:K13"/>
    <mergeCell ref="G12:H12"/>
    <mergeCell ref="I11:I12"/>
    <mergeCell ref="J11:K12"/>
    <mergeCell ref="E14:F14"/>
    <mergeCell ref="E15:F15"/>
    <mergeCell ref="E16:F16"/>
    <mergeCell ref="E17:F17"/>
    <mergeCell ref="E18:F18"/>
    <mergeCell ref="E19:F19"/>
    <mergeCell ref="E23:F23"/>
    <mergeCell ref="E24:F24"/>
    <mergeCell ref="J14:K14"/>
    <mergeCell ref="J15:K15"/>
    <mergeCell ref="J16:K16"/>
    <mergeCell ref="J17:K17"/>
    <mergeCell ref="J18:K18"/>
    <mergeCell ref="J19:K19"/>
    <mergeCell ref="C38:D38"/>
    <mergeCell ref="C36:D36"/>
    <mergeCell ref="C35:D35"/>
    <mergeCell ref="C34:D34"/>
    <mergeCell ref="C33:D33"/>
    <mergeCell ref="C32:D32"/>
    <mergeCell ref="C31:D31"/>
    <mergeCell ref="C30:D30"/>
    <mergeCell ref="C29:D29"/>
    <mergeCell ref="C27:D27"/>
    <mergeCell ref="C26:D26"/>
    <mergeCell ref="C25:D25"/>
    <mergeCell ref="C14:D14"/>
    <mergeCell ref="C15:D15"/>
    <mergeCell ref="C16:D16"/>
    <mergeCell ref="C17:D17"/>
    <mergeCell ref="C18:D18"/>
    <mergeCell ref="C19:D19"/>
    <mergeCell ref="C23:D23"/>
    <mergeCell ref="C24:D24"/>
    <mergeCell ref="E38:F38"/>
    <mergeCell ref="E36:F36"/>
    <mergeCell ref="E35:F35"/>
    <mergeCell ref="E34:F34"/>
    <mergeCell ref="E33:F33"/>
    <mergeCell ref="E32:F32"/>
    <mergeCell ref="E31:F31"/>
    <mergeCell ref="E30:F30"/>
    <mergeCell ref="E29:F29"/>
    <mergeCell ref="E27:F27"/>
    <mergeCell ref="E26:F26"/>
    <mergeCell ref="E25:F25"/>
    <mergeCell ref="J156:K156"/>
    <mergeCell ref="J133:K133"/>
    <mergeCell ref="J134:K134"/>
    <mergeCell ref="J135:K135"/>
    <mergeCell ref="J131:K131"/>
    <mergeCell ref="J130:K130"/>
    <mergeCell ref="J129:K129"/>
    <mergeCell ref="J128:K128"/>
    <mergeCell ref="J127:K127"/>
    <mergeCell ref="J126:K126"/>
    <mergeCell ref="J125:K125"/>
    <mergeCell ref="J124:K124"/>
    <mergeCell ref="J123:K123"/>
    <mergeCell ref="J122:K122"/>
    <mergeCell ref="J121:K121"/>
    <mergeCell ref="J120:K120"/>
    <mergeCell ref="J119:K119"/>
    <mergeCell ref="J98:K98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72:K72"/>
    <mergeCell ref="J73:K73"/>
    <mergeCell ref="J84:K84"/>
    <mergeCell ref="J85:K85"/>
    <mergeCell ref="J86:K86"/>
    <mergeCell ref="J87:K87"/>
    <mergeCell ref="J88:K88"/>
    <mergeCell ref="J90:K90"/>
    <mergeCell ref="J91:K91"/>
    <mergeCell ref="J92:K92"/>
    <mergeCell ref="J93:K93"/>
    <mergeCell ref="J94:K94"/>
    <mergeCell ref="J97:K97"/>
    <mergeCell ref="J43:K43"/>
    <mergeCell ref="J47:K47"/>
    <mergeCell ref="J48:K48"/>
    <mergeCell ref="J49:K49"/>
    <mergeCell ref="J50:K50"/>
    <mergeCell ref="J62:K62"/>
    <mergeCell ref="J63:K63"/>
    <mergeCell ref="J64:K64"/>
    <mergeCell ref="J65:K65"/>
    <mergeCell ref="J66:K66"/>
    <mergeCell ref="J67:K67"/>
    <mergeCell ref="J68:K68"/>
    <mergeCell ref="J69:K69"/>
    <mergeCell ref="J29:K29"/>
    <mergeCell ref="J30:K30"/>
    <mergeCell ref="J31:K31"/>
    <mergeCell ref="J32:K32"/>
    <mergeCell ref="J33:K33"/>
    <mergeCell ref="J34:K34"/>
    <mergeCell ref="J35:K35"/>
    <mergeCell ref="J36:K36"/>
    <mergeCell ref="J38:K38"/>
    <mergeCell ref="J39:K39"/>
    <mergeCell ref="J40:K40"/>
    <mergeCell ref="J41:K41"/>
    <mergeCell ref="J42:K42"/>
    <mergeCell ref="J23:K23"/>
    <mergeCell ref="J24:K24"/>
    <mergeCell ref="J25:K25"/>
    <mergeCell ref="J26:K26"/>
    <mergeCell ref="J27:K27"/>
    <mergeCell ref="H156:I156"/>
    <mergeCell ref="H135:I135"/>
    <mergeCell ref="H134:I134"/>
    <mergeCell ref="H133:I133"/>
    <mergeCell ref="H130:I130"/>
    <mergeCell ref="H129:I129"/>
    <mergeCell ref="H128:I128"/>
    <mergeCell ref="H127:I127"/>
    <mergeCell ref="H126:I126"/>
    <mergeCell ref="H125:I125"/>
    <mergeCell ref="H124:I124"/>
    <mergeCell ref="H123:I123"/>
    <mergeCell ref="H122:I122"/>
    <mergeCell ref="H131:I131"/>
    <mergeCell ref="H29:I29"/>
    <mergeCell ref="H30:I30"/>
    <mergeCell ref="H31:I31"/>
    <mergeCell ref="H32:I32"/>
    <mergeCell ref="H33:I33"/>
    <mergeCell ref="H34:I34"/>
    <mergeCell ref="H35:I35"/>
    <mergeCell ref="H36:I36"/>
    <mergeCell ref="H38:I38"/>
    <mergeCell ref="H39:I39"/>
    <mergeCell ref="H40:I40"/>
    <mergeCell ref="H41:I41"/>
    <mergeCell ref="H43:I43"/>
    <mergeCell ref="H42:I42"/>
    <mergeCell ref="H121:I121"/>
    <mergeCell ref="H120:I120"/>
    <mergeCell ref="H119:I119"/>
    <mergeCell ref="H114:I114"/>
    <mergeCell ref="H113:I113"/>
    <mergeCell ref="H112:I112"/>
    <mergeCell ref="H111:I111"/>
    <mergeCell ref="H110:I110"/>
    <mergeCell ref="H109:I109"/>
    <mergeCell ref="H108:I108"/>
    <mergeCell ref="H107:I107"/>
    <mergeCell ref="H47:I47"/>
    <mergeCell ref="H48:I48"/>
    <mergeCell ref="H49:I49"/>
    <mergeCell ref="H50:I50"/>
    <mergeCell ref="H62:I62"/>
    <mergeCell ref="H63:I63"/>
    <mergeCell ref="H64:I64"/>
    <mergeCell ref="H65:I65"/>
    <mergeCell ref="H66:I66"/>
    <mergeCell ref="H67:I67"/>
    <mergeCell ref="H68:I68"/>
    <mergeCell ref="H69:I69"/>
    <mergeCell ref="H72:I72"/>
    <mergeCell ref="H73:I73"/>
    <mergeCell ref="H84:I84"/>
    <mergeCell ref="H85:I85"/>
    <mergeCell ref="H86:I86"/>
    <mergeCell ref="H87:I87"/>
    <mergeCell ref="H88:I88"/>
    <mergeCell ref="H90:I90"/>
    <mergeCell ref="H91:I91"/>
    <mergeCell ref="H92:I92"/>
    <mergeCell ref="H93:I93"/>
    <mergeCell ref="H94:I94"/>
    <mergeCell ref="H97:I97"/>
    <mergeCell ref="H98:I98"/>
    <mergeCell ref="H14:I14"/>
    <mergeCell ref="H15:I15"/>
    <mergeCell ref="H16:I16"/>
    <mergeCell ref="H17:I17"/>
    <mergeCell ref="H18:I18"/>
    <mergeCell ref="H19:I19"/>
    <mergeCell ref="H23:I23"/>
    <mergeCell ref="H24:I24"/>
    <mergeCell ref="H25:I25"/>
    <mergeCell ref="H26:I26"/>
    <mergeCell ref="H27:I27"/>
    <mergeCell ref="A13:A150"/>
    <mergeCell ref="C122:D122"/>
    <mergeCell ref="C121:D121"/>
    <mergeCell ref="C120:D120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4:D134"/>
    <mergeCell ref="C131:D131"/>
    <mergeCell ref="C133:D133"/>
    <mergeCell ref="C39:D39"/>
    <mergeCell ref="C40:D40"/>
    <mergeCell ref="C41:D41"/>
    <mergeCell ref="C42:D42"/>
    <mergeCell ref="C43:D43"/>
    <mergeCell ref="C44:D44"/>
    <mergeCell ref="C108:D108"/>
    <mergeCell ref="C107:D107"/>
    <mergeCell ref="C98:D98"/>
    <mergeCell ref="C97:D97"/>
    <mergeCell ref="C94:D94"/>
    <mergeCell ref="C93:D93"/>
    <mergeCell ref="C92:D92"/>
    <mergeCell ref="C91:D91"/>
    <mergeCell ref="C90:D90"/>
    <mergeCell ref="C88:D88"/>
    <mergeCell ref="C87:D87"/>
    <mergeCell ref="C48:D48"/>
    <mergeCell ref="C49:D49"/>
    <mergeCell ref="C50:D50"/>
    <mergeCell ref="C62:D62"/>
    <mergeCell ref="C63:D63"/>
    <mergeCell ref="C64:D64"/>
    <mergeCell ref="C65:D65"/>
    <mergeCell ref="C45:D45"/>
    <mergeCell ref="C46:D46"/>
    <mergeCell ref="C47:D47"/>
    <mergeCell ref="C74:D74"/>
    <mergeCell ref="C73:D73"/>
    <mergeCell ref="C72:D72"/>
    <mergeCell ref="C69:D69"/>
    <mergeCell ref="C66:D66"/>
    <mergeCell ref="C67:D67"/>
    <mergeCell ref="C68:D68"/>
    <mergeCell ref="C119:D119"/>
    <mergeCell ref="C114:D114"/>
    <mergeCell ref="C113:D113"/>
    <mergeCell ref="C112:D112"/>
    <mergeCell ref="C111:D111"/>
    <mergeCell ref="C110:D110"/>
    <mergeCell ref="C109:D109"/>
    <mergeCell ref="C86:D86"/>
    <mergeCell ref="C85:D85"/>
    <mergeCell ref="C84:D84"/>
    <mergeCell ref="C77:D77"/>
    <mergeCell ref="C76:D76"/>
    <mergeCell ref="C75:D75"/>
    <mergeCell ref="E72:F72"/>
    <mergeCell ref="E69:F69"/>
    <mergeCell ref="E68:F68"/>
    <mergeCell ref="E67:F67"/>
    <mergeCell ref="E66:F66"/>
    <mergeCell ref="E65:F65"/>
    <mergeCell ref="E64:F64"/>
    <mergeCell ref="E63:F63"/>
    <mergeCell ref="E62:F62"/>
    <mergeCell ref="E73:F73"/>
    <mergeCell ref="E74:F74"/>
    <mergeCell ref="E75:F75"/>
    <mergeCell ref="E76:F76"/>
    <mergeCell ref="E77:F77"/>
    <mergeCell ref="E43:F43"/>
    <mergeCell ref="E44:F44"/>
    <mergeCell ref="E45:F45"/>
    <mergeCell ref="E46:F46"/>
    <mergeCell ref="E47:F47"/>
    <mergeCell ref="E48:F48"/>
    <mergeCell ref="E49:F49"/>
    <mergeCell ref="E50:F50"/>
    <mergeCell ref="E42:F42"/>
    <mergeCell ref="E41:F41"/>
    <mergeCell ref="E40:F40"/>
    <mergeCell ref="E39:F39"/>
    <mergeCell ref="A156:G156"/>
    <mergeCell ref="E134:F134"/>
    <mergeCell ref="E135:F135"/>
    <mergeCell ref="C135:D135"/>
    <mergeCell ref="E133:F133"/>
    <mergeCell ref="E131:F131"/>
    <mergeCell ref="E130:F130"/>
    <mergeCell ref="E129:F129"/>
    <mergeCell ref="E128:F128"/>
    <mergeCell ref="E127:F127"/>
    <mergeCell ref="E126:F126"/>
    <mergeCell ref="E125:F125"/>
    <mergeCell ref="E124:F124"/>
    <mergeCell ref="E123:F123"/>
    <mergeCell ref="E122:F122"/>
    <mergeCell ref="E121:F121"/>
    <mergeCell ref="E120:F120"/>
    <mergeCell ref="E119:F119"/>
    <mergeCell ref="E114:F114"/>
    <mergeCell ref="E113:F113"/>
    <mergeCell ref="E112:F112"/>
    <mergeCell ref="E111:F111"/>
    <mergeCell ref="E110:F110"/>
    <mergeCell ref="E109:F109"/>
    <mergeCell ref="E108:F108"/>
    <mergeCell ref="E107:F107"/>
    <mergeCell ref="E88:F88"/>
    <mergeCell ref="E90:F90"/>
    <mergeCell ref="E91:F91"/>
    <mergeCell ref="E92:F92"/>
    <mergeCell ref="E93:F93"/>
    <mergeCell ref="E94:F94"/>
    <mergeCell ref="E97:F97"/>
    <mergeCell ref="E98:F98"/>
    <mergeCell ref="E87:F87"/>
    <mergeCell ref="E86:F86"/>
    <mergeCell ref="E85:F85"/>
    <mergeCell ref="E84:F84"/>
  </mergeCells>
  <pageMargins bottom="0.75" footer="0.300000011920929" header="0.300000011920929" left="0.700000047683716" right="0.700000047683716" top="0.75"/>
</worksheet>
</file>

<file path=xl/worksheets/sheet1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15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1.5703128237946"/>
    <col customWidth="true" max="2" min="2" outlineLevel="0" width="7.57031248546228"/>
    <col customWidth="true" max="3" min="3" outlineLevel="0" width="15.1406249709246"/>
    <col customWidth="true" max="4" min="4" outlineLevel="0" width="7.71093762555303"/>
    <col customWidth="true" max="5" min="5" outlineLevel="0" width="14.7109374563868"/>
  </cols>
  <sheetData>
    <row outlineLevel="0" r="1">
      <c r="A1" s="3" t="n"/>
      <c r="B1" s="0" t="n"/>
      <c r="C1" s="3" t="n"/>
      <c r="D1" s="2" t="n"/>
      <c r="E1" s="3" t="s">
        <v>489</v>
      </c>
    </row>
    <row outlineLevel="0" r="2">
      <c r="A2" s="3" t="n"/>
      <c r="B2" s="3" t="s">
        <v>490</v>
      </c>
      <c r="C2" s="3" t="s"/>
      <c r="D2" s="3" t="s"/>
      <c r="E2" s="3" t="s"/>
    </row>
    <row outlineLevel="0" r="3">
      <c r="A3" s="3" t="s">
        <v>2</v>
      </c>
      <c r="B3" s="3" t="s"/>
      <c r="C3" s="3" t="s"/>
      <c r="D3" s="3" t="s"/>
      <c r="E3" s="3" t="s"/>
    </row>
    <row outlineLevel="0" r="4">
      <c r="A4" s="3" t="s">
        <v>491</v>
      </c>
      <c r="B4" s="3" t="s"/>
      <c r="C4" s="3" t="s"/>
      <c r="D4" s="3" t="s"/>
      <c r="E4" s="3" t="s"/>
    </row>
    <row outlineLevel="0" r="5">
      <c r="A5" s="3" t="s">
        <v>4</v>
      </c>
      <c r="B5" s="3" t="s"/>
      <c r="C5" s="3" t="s"/>
      <c r="D5" s="3" t="s"/>
      <c r="E5" s="3" t="s"/>
    </row>
    <row outlineLevel="0" r="6">
      <c r="A6" s="3" t="s">
        <v>5</v>
      </c>
      <c r="B6" s="3" t="s"/>
      <c r="C6" s="3" t="s"/>
      <c r="D6" s="3" t="s"/>
      <c r="E6" s="3" t="s"/>
    </row>
    <row outlineLevel="0" r="7">
      <c r="A7" s="3" t="n"/>
      <c r="B7" s="3" t="s"/>
      <c r="C7" s="3" t="s"/>
      <c r="D7" s="3" t="s"/>
      <c r="E7" s="3" t="s"/>
    </row>
    <row outlineLevel="0" r="8">
      <c r="A8" s="3" t="n"/>
      <c r="B8" s="3" t="s"/>
      <c r="C8" s="3" t="s"/>
      <c r="D8" s="3" t="s"/>
      <c r="E8" s="3" t="s"/>
    </row>
    <row outlineLevel="0" r="9">
      <c r="A9" s="3" t="n"/>
      <c r="B9" s="3" t="s"/>
      <c r="C9" s="3" t="s"/>
      <c r="D9" s="3" t="s"/>
      <c r="E9" s="3" t="s"/>
    </row>
    <row outlineLevel="0" r="10">
      <c r="A10" s="3" t="n"/>
      <c r="B10" s="0" t="n"/>
      <c r="C10" s="0" t="n"/>
      <c r="D10" s="0" t="n"/>
      <c r="E10" s="0" t="n"/>
    </row>
    <row ht="15.75" outlineLevel="0" r="11">
      <c r="A11" s="35" t="s">
        <v>492</v>
      </c>
      <c r="B11" s="35" t="s"/>
      <c r="C11" s="35" t="s"/>
      <c r="D11" s="35" t="s"/>
      <c r="E11" s="35" t="s"/>
    </row>
    <row ht="15.75" outlineLevel="0" r="12">
      <c r="A12" s="35" t="s">
        <v>493</v>
      </c>
      <c r="B12" s="35" t="s"/>
      <c r="C12" s="35" t="s"/>
      <c r="D12" s="35" t="s"/>
      <c r="E12" s="35" t="s"/>
    </row>
    <row ht="15.75" outlineLevel="0" r="13">
      <c r="A13" s="35" t="s">
        <v>494</v>
      </c>
      <c r="B13" s="35" t="s"/>
      <c r="C13" s="35" t="s"/>
      <c r="D13" s="35" t="s"/>
      <c r="E13" s="35" t="s"/>
    </row>
    <row ht="15.75" outlineLevel="0" r="14">
      <c r="A14" s="216" t="n"/>
      <c r="B14" s="0" t="n"/>
      <c r="C14" s="0" t="n"/>
      <c r="D14" s="0" t="n"/>
      <c r="E14" s="0" t="n"/>
    </row>
    <row customHeight="true" ht="31.5" outlineLevel="0" r="15">
      <c r="A15" s="217" t="s">
        <v>39</v>
      </c>
      <c r="B15" s="200" t="s">
        <v>242</v>
      </c>
      <c r="C15" s="202" t="s"/>
      <c r="D15" s="203" t="s"/>
      <c r="E15" s="217" t="s">
        <v>59</v>
      </c>
    </row>
    <row outlineLevel="0" r="16">
      <c r="A16" s="218" t="s"/>
      <c r="B16" s="217" t="s">
        <v>495</v>
      </c>
      <c r="C16" s="217" t="s">
        <v>244</v>
      </c>
      <c r="D16" s="217" t="s">
        <v>496</v>
      </c>
      <c r="E16" s="218" t="s"/>
    </row>
    <row customHeight="true" ht="23.25" outlineLevel="0" r="17">
      <c r="A17" s="219" t="s"/>
      <c r="B17" s="219" t="s"/>
      <c r="C17" s="219" t="s"/>
      <c r="D17" s="219" t="s"/>
      <c r="E17" s="219" t="s"/>
    </row>
    <row customHeight="true" ht="18" outlineLevel="0" r="18">
      <c r="A18" s="220" t="s">
        <v>252</v>
      </c>
      <c r="B18" s="190" t="s">
        <v>253</v>
      </c>
      <c r="C18" s="190" t="s">
        <v>497</v>
      </c>
      <c r="D18" s="190" t="s">
        <v>254</v>
      </c>
      <c r="E18" s="146" t="n">
        <f aca="false" ca="false" dt2D="false" dtr="false" t="normal">E19+E22+E29+E32+E35</f>
        <v>8368347.45</v>
      </c>
    </row>
    <row customHeight="true" hidden="true" ht="82.5" outlineLevel="0" r="19">
      <c r="A19" s="220" t="s">
        <v>271</v>
      </c>
      <c r="B19" s="190" t="s">
        <v>272</v>
      </c>
      <c r="C19" s="190" t="s">
        <v>497</v>
      </c>
      <c r="D19" s="190" t="s">
        <v>254</v>
      </c>
      <c r="E19" s="127" t="n">
        <f aca="false" ca="false" dt2D="false" dtr="false" t="normal">E20</f>
        <v>0</v>
      </c>
    </row>
    <row customHeight="true" hidden="true" ht="34.5" outlineLevel="0" r="20">
      <c r="A20" s="48" t="s">
        <v>273</v>
      </c>
      <c r="B20" s="143" t="s">
        <v>272</v>
      </c>
      <c r="C20" s="143" t="n">
        <v>9099030090</v>
      </c>
      <c r="D20" s="143" t="s">
        <v>254</v>
      </c>
      <c r="E20" s="138" t="n">
        <f aca="false" ca="false" dt2D="false" dtr="false" t="normal">E21</f>
        <v>0</v>
      </c>
    </row>
    <row customHeight="true" hidden="true" ht="80.25" outlineLevel="0" r="21">
      <c r="A21" s="53" t="s">
        <v>275</v>
      </c>
      <c r="B21" s="141" t="s">
        <v>272</v>
      </c>
      <c r="C21" s="141" t="n">
        <v>9099030090</v>
      </c>
      <c r="D21" s="141" t="n">
        <v>100</v>
      </c>
      <c r="E21" s="142" t="n">
        <f aca="false" ca="false" dt2D="false" dtr="false" t="normal">'приложение 8 '!H32</f>
        <v>0</v>
      </c>
    </row>
    <row customHeight="true" ht="82.5" outlineLevel="0" r="22">
      <c r="A22" s="220" t="s">
        <v>255</v>
      </c>
      <c r="B22" s="190" t="s">
        <v>256</v>
      </c>
      <c r="C22" s="190" t="s">
        <v>497</v>
      </c>
      <c r="D22" s="190" t="s">
        <v>254</v>
      </c>
      <c r="E22" s="127" t="n">
        <f aca="false" ca="false" dt2D="false" dtr="false" t="normal">E23+E25+E27+E28</f>
        <v>6248216.14</v>
      </c>
    </row>
    <row customHeight="true" ht="63.75" outlineLevel="0" r="23">
      <c r="A23" s="48" t="s">
        <v>257</v>
      </c>
      <c r="B23" s="143" t="s">
        <v>256</v>
      </c>
      <c r="C23" s="143" t="s">
        <v>258</v>
      </c>
      <c r="D23" s="143" t="s">
        <v>254</v>
      </c>
      <c r="E23" s="138" t="n">
        <f aca="false" ca="false" dt2D="false" dtr="false" t="normal">E24</f>
        <v>2932195.97</v>
      </c>
    </row>
    <row customHeight="true" ht="78" outlineLevel="0" r="24">
      <c r="A24" s="53" t="s">
        <v>498</v>
      </c>
      <c r="B24" s="143" t="s">
        <v>256</v>
      </c>
      <c r="C24" s="141" t="s">
        <v>258</v>
      </c>
      <c r="D24" s="141" t="n">
        <v>100</v>
      </c>
      <c r="E24" s="142" t="n">
        <f aca="false" ca="false" dt2D="false" dtr="false" t="normal">'приложение 8 '!I22</f>
        <v>2932195.97</v>
      </c>
    </row>
    <row customFormat="true" customHeight="true" ht="78" outlineLevel="0" r="25" s="0">
      <c r="A25" s="53" t="s">
        <v>260</v>
      </c>
      <c r="B25" s="143" t="s">
        <v>256</v>
      </c>
      <c r="C25" s="141" t="s">
        <v>261</v>
      </c>
      <c r="D25" s="141" t="s">
        <v>254</v>
      </c>
      <c r="E25" s="142" t="n">
        <f aca="false" ca="false" dt2D="false" dtr="false" t="normal">E26</f>
        <v>1945554.01</v>
      </c>
    </row>
    <row customFormat="true" customHeight="true" ht="78" outlineLevel="0" r="26" s="0">
      <c r="A26" s="140" t="s">
        <v>259</v>
      </c>
      <c r="B26" s="143" t="s">
        <v>256</v>
      </c>
      <c r="C26" s="141" t="s">
        <v>261</v>
      </c>
      <c r="D26" s="141" t="s">
        <v>262</v>
      </c>
      <c r="E26" s="142" t="n">
        <f aca="false" ca="false" dt2D="false" dtr="false" t="normal">'приложение 8 '!I24</f>
        <v>1945554.01</v>
      </c>
    </row>
    <row customHeight="true" ht="54" outlineLevel="0" r="27">
      <c r="A27" s="53" t="s">
        <v>353</v>
      </c>
      <c r="B27" s="143" t="s">
        <v>256</v>
      </c>
      <c r="C27" s="143" t="s">
        <v>258</v>
      </c>
      <c r="D27" s="143" t="n">
        <v>200</v>
      </c>
      <c r="E27" s="138" t="n">
        <f aca="false" ca="false" dt2D="false" dtr="false" t="normal">'приложение 8 '!H25</f>
        <v>1107025.99</v>
      </c>
    </row>
    <row customHeight="true" ht="15" outlineLevel="0" r="28">
      <c r="A28" s="53" t="s">
        <v>264</v>
      </c>
      <c r="B28" s="126" t="s">
        <v>256</v>
      </c>
      <c r="C28" s="126" t="s">
        <v>258</v>
      </c>
      <c r="D28" s="126" t="n">
        <v>800</v>
      </c>
      <c r="E28" s="144" t="n">
        <f aca="false" ca="false" dt2D="false" dtr="false" t="normal">'приложение 8 '!H26</f>
        <v>263440.17</v>
      </c>
    </row>
    <row customFormat="true" customHeight="true" hidden="true" ht="39" outlineLevel="0" r="29" s="0">
      <c r="A29" s="53" t="s">
        <v>499</v>
      </c>
      <c r="B29" s="126" t="s">
        <v>266</v>
      </c>
      <c r="C29" s="126" t="s">
        <v>497</v>
      </c>
      <c r="D29" s="126" t="n"/>
      <c r="E29" s="144" t="n">
        <f aca="false" ca="false" dt2D="false" dtr="false" t="normal">E30</f>
        <v>0</v>
      </c>
    </row>
    <row customFormat="true" customHeight="true" hidden="true" ht="38.25" outlineLevel="0" r="30" s="0">
      <c r="A30" s="53" t="s">
        <v>265</v>
      </c>
      <c r="B30" s="126" t="s">
        <v>266</v>
      </c>
      <c r="C30" s="126" t="s">
        <v>267</v>
      </c>
      <c r="D30" s="126" t="s">
        <v>254</v>
      </c>
      <c r="E30" s="144" t="n">
        <f aca="false" ca="false" dt2D="false" dtr="false" t="normal">E31</f>
        <v>0</v>
      </c>
    </row>
    <row customFormat="true" customHeight="true" hidden="true" ht="11.25" outlineLevel="0" r="31" s="0">
      <c r="A31" s="53" t="s">
        <v>268</v>
      </c>
      <c r="B31" s="126" t="s">
        <v>266</v>
      </c>
      <c r="C31" s="126" t="s">
        <v>267</v>
      </c>
      <c r="D31" s="126" t="s">
        <v>269</v>
      </c>
      <c r="E31" s="144" t="n">
        <f aca="false" ca="false" dt2D="false" dtr="false" t="normal">'приложение 8 '!I28</f>
        <v>0</v>
      </c>
    </row>
    <row customHeight="true" ht="20.25" outlineLevel="0" r="32">
      <c r="A32" s="220" t="s">
        <v>276</v>
      </c>
      <c r="B32" s="190" t="s">
        <v>277</v>
      </c>
      <c r="C32" s="134" t="s">
        <v>497</v>
      </c>
      <c r="D32" s="190" t="s">
        <v>254</v>
      </c>
      <c r="E32" s="127" t="n">
        <f aca="false" ca="false" dt2D="false" dtr="false" t="normal">E33</f>
        <v>1000000</v>
      </c>
    </row>
    <row customHeight="true" ht="33" outlineLevel="0" r="33">
      <c r="A33" s="48" t="s">
        <v>278</v>
      </c>
      <c r="B33" s="143" t="s">
        <v>277</v>
      </c>
      <c r="C33" s="143" t="n">
        <v>9090020001</v>
      </c>
      <c r="D33" s="143" t="s">
        <v>254</v>
      </c>
      <c r="E33" s="138" t="n">
        <f aca="false" ca="false" dt2D="false" dtr="false" t="normal">E34</f>
        <v>1000000</v>
      </c>
    </row>
    <row customHeight="true" ht="19.5" outlineLevel="0" r="34">
      <c r="A34" s="48" t="s">
        <v>264</v>
      </c>
      <c r="B34" s="143" t="s">
        <v>277</v>
      </c>
      <c r="C34" s="143" t="n">
        <v>9090020001</v>
      </c>
      <c r="D34" s="143" t="n">
        <v>800</v>
      </c>
      <c r="E34" s="138" t="n">
        <f aca="false" ca="false" dt2D="false" dtr="false" t="normal">'приложение 8 '!H35</f>
        <v>1000000</v>
      </c>
    </row>
    <row customHeight="true" ht="32.25" outlineLevel="0" r="35">
      <c r="A35" s="220" t="s">
        <v>279</v>
      </c>
      <c r="B35" s="190" t="s">
        <v>280</v>
      </c>
      <c r="C35" s="190" t="s">
        <v>497</v>
      </c>
      <c r="D35" s="190" t="s">
        <v>254</v>
      </c>
      <c r="E35" s="127" t="n">
        <f aca="false" ca="false" dt2D="false" dtr="false" t="normal">E36+E42+E44+E46+E48+E50+E38+E40</f>
        <v>1120131.31</v>
      </c>
    </row>
    <row customHeight="true" hidden="true" ht="30" outlineLevel="0" r="36">
      <c r="A36" s="48" t="s">
        <v>282</v>
      </c>
      <c r="B36" s="143" t="s">
        <v>280</v>
      </c>
      <c r="C36" s="143" t="s">
        <v>283</v>
      </c>
      <c r="D36" s="143" t="s">
        <v>254</v>
      </c>
      <c r="E36" s="138" t="n"/>
    </row>
    <row customHeight="true" hidden="true" ht="31.5" outlineLevel="0" r="37">
      <c r="A37" s="48" t="s">
        <v>500</v>
      </c>
      <c r="B37" s="141" t="s">
        <v>280</v>
      </c>
      <c r="C37" s="141" t="s">
        <v>283</v>
      </c>
      <c r="D37" s="141" t="n">
        <v>100</v>
      </c>
      <c r="E37" s="142" t="n"/>
    </row>
    <row customFormat="true" customHeight="true" ht="47.25" outlineLevel="0" r="38" s="0">
      <c r="A38" s="178" t="s">
        <v>302</v>
      </c>
      <c r="B38" s="126" t="s">
        <v>280</v>
      </c>
      <c r="C38" s="179" t="s">
        <v>303</v>
      </c>
      <c r="D38" s="179" t="s">
        <v>254</v>
      </c>
      <c r="E38" s="142" t="n">
        <f aca="false" ca="false" dt2D="false" dtr="false" t="normal">E39</f>
        <v>13000</v>
      </c>
    </row>
    <row customFormat="true" customHeight="true" ht="31.5" outlineLevel="0" r="39" s="0">
      <c r="A39" s="180" t="s">
        <v>304</v>
      </c>
      <c r="B39" s="126" t="s">
        <v>280</v>
      </c>
      <c r="C39" s="179" t="s">
        <v>303</v>
      </c>
      <c r="D39" s="179" t="s">
        <v>292</v>
      </c>
      <c r="E39" s="142" t="n">
        <f aca="false" ca="false" dt2D="false" dtr="false" t="normal">'приложение 8 '!I58</f>
        <v>13000</v>
      </c>
    </row>
    <row customFormat="true" customHeight="true" ht="44.25" outlineLevel="0" r="40" s="0">
      <c r="A40" s="178" t="s">
        <v>305</v>
      </c>
      <c r="B40" s="126" t="s">
        <v>280</v>
      </c>
      <c r="C40" s="179" t="s">
        <v>306</v>
      </c>
      <c r="D40" s="179" t="s">
        <v>254</v>
      </c>
      <c r="E40" s="142" t="n">
        <f aca="false" ca="false" dt2D="false" dtr="false" t="normal">E41</f>
        <v>131.31</v>
      </c>
    </row>
    <row customFormat="true" customHeight="true" ht="31.5" outlineLevel="0" r="41" s="0">
      <c r="A41" s="180" t="s">
        <v>304</v>
      </c>
      <c r="B41" s="126" t="s">
        <v>280</v>
      </c>
      <c r="C41" s="179" t="s">
        <v>306</v>
      </c>
      <c r="D41" s="179" t="s">
        <v>292</v>
      </c>
      <c r="E41" s="142" t="n">
        <f aca="false" ca="false" dt2D="false" dtr="false" t="normal">'приложение 8 '!I60</f>
        <v>131.31</v>
      </c>
    </row>
    <row customHeight="true" ht="51" outlineLevel="0" r="42">
      <c r="A42" s="48" t="s">
        <v>287</v>
      </c>
      <c r="B42" s="143" t="s">
        <v>280</v>
      </c>
      <c r="C42" s="143" t="s">
        <v>288</v>
      </c>
      <c r="D42" s="143" t="s">
        <v>254</v>
      </c>
      <c r="E42" s="153" t="n">
        <f aca="false" ca="false" dt2D="false" dtr="false" t="normal">E43</f>
        <v>500000</v>
      </c>
    </row>
    <row customHeight="true" ht="48" outlineLevel="0" r="43">
      <c r="A43" s="48" t="s">
        <v>501</v>
      </c>
      <c r="B43" s="143" t="s">
        <v>280</v>
      </c>
      <c r="C43" s="143" t="s">
        <v>288</v>
      </c>
      <c r="D43" s="143" t="n">
        <v>200</v>
      </c>
      <c r="E43" s="138" t="n">
        <f aca="false" ca="false" dt2D="false" dtr="false" t="normal">'приложение 8 '!H45</f>
        <v>500000</v>
      </c>
    </row>
    <row customHeight="true" hidden="true" ht="35.25" outlineLevel="0" r="44">
      <c r="A44" s="48" t="s">
        <v>281</v>
      </c>
      <c r="B44" s="143" t="s">
        <v>280</v>
      </c>
      <c r="C44" s="143" t="n">
        <v>9090020004</v>
      </c>
      <c r="D44" s="143" t="s">
        <v>254</v>
      </c>
      <c r="E44" s="138" t="n">
        <f aca="false" ca="false" dt2D="false" dtr="false" t="normal">E45</f>
        <v>0</v>
      </c>
    </row>
    <row customHeight="true" hidden="true" ht="18.75" outlineLevel="0" r="45">
      <c r="A45" s="48" t="s">
        <v>264</v>
      </c>
      <c r="B45" s="143" t="s">
        <v>280</v>
      </c>
      <c r="C45" s="143" t="n">
        <v>9090020004</v>
      </c>
      <c r="D45" s="143" t="n">
        <v>800</v>
      </c>
      <c r="E45" s="138" t="n">
        <f aca="false" ca="false" dt2D="false" dtr="false" t="normal">'приложение 8 '!H38</f>
        <v>0</v>
      </c>
    </row>
    <row customFormat="true" customHeight="true" ht="63" outlineLevel="0" r="46" s="0">
      <c r="A46" s="53" t="s">
        <v>290</v>
      </c>
      <c r="B46" s="143" t="s">
        <v>280</v>
      </c>
      <c r="C46" s="126" t="s">
        <v>291</v>
      </c>
      <c r="D46" s="143" t="s">
        <v>254</v>
      </c>
      <c r="E46" s="138" t="n">
        <f aca="false" ca="false" dt2D="false" dtr="false" t="normal">E47</f>
        <v>540000</v>
      </c>
    </row>
    <row customFormat="true" customHeight="true" ht="53.25" outlineLevel="0" r="47" s="0">
      <c r="A47" s="53" t="s">
        <v>289</v>
      </c>
      <c r="B47" s="143" t="s">
        <v>280</v>
      </c>
      <c r="C47" s="126" t="s">
        <v>291</v>
      </c>
      <c r="D47" s="143" t="s">
        <v>292</v>
      </c>
      <c r="E47" s="138" t="n">
        <f aca="false" ca="false" dt2D="false" dtr="false" t="normal">'приложение 8 '!I47</f>
        <v>540000</v>
      </c>
    </row>
    <row customFormat="true" customHeight="true" ht="67.5" outlineLevel="0" r="48" s="0">
      <c r="A48" s="53" t="s">
        <v>293</v>
      </c>
      <c r="B48" s="143" t="s">
        <v>280</v>
      </c>
      <c r="C48" s="221" t="s">
        <v>294</v>
      </c>
      <c r="D48" s="143" t="s">
        <v>254</v>
      </c>
      <c r="E48" s="138" t="n">
        <f aca="false" ca="false" dt2D="false" dtr="false" t="normal">E49</f>
        <v>60000</v>
      </c>
    </row>
    <row customFormat="true" customHeight="true" ht="49.5" outlineLevel="0" r="49" s="0">
      <c r="A49" s="53" t="s">
        <v>289</v>
      </c>
      <c r="B49" s="143" t="s">
        <v>280</v>
      </c>
      <c r="C49" s="152" t="s">
        <v>294</v>
      </c>
      <c r="D49" s="143" t="s">
        <v>292</v>
      </c>
      <c r="E49" s="138" t="n">
        <f aca="false" ca="false" dt2D="false" dtr="false" t="normal">'приложение 8 '!I49</f>
        <v>60000</v>
      </c>
    </row>
    <row customFormat="true" customHeight="true" ht="36.75" outlineLevel="0" r="50" s="0">
      <c r="A50" s="48" t="s">
        <v>281</v>
      </c>
      <c r="B50" s="143" t="s">
        <v>280</v>
      </c>
      <c r="C50" s="143" t="n">
        <v>9090020004</v>
      </c>
      <c r="D50" s="222" t="s">
        <v>254</v>
      </c>
      <c r="E50" s="138" t="n">
        <f aca="false" ca="false" dt2D="false" dtr="false" t="normal">E51</f>
        <v>7000</v>
      </c>
    </row>
    <row customFormat="true" customHeight="true" ht="24" outlineLevel="0" r="51" s="0">
      <c r="A51" s="48" t="s">
        <v>264</v>
      </c>
      <c r="B51" s="143" t="s">
        <v>280</v>
      </c>
      <c r="C51" s="143" t="n">
        <v>9090020004</v>
      </c>
      <c r="D51" s="222" t="s">
        <v>299</v>
      </c>
      <c r="E51" s="138" t="n">
        <f aca="false" ca="false" dt2D="false" dtr="false" t="normal">'приложение 8 '!I53</f>
        <v>7000</v>
      </c>
    </row>
    <row customHeight="true" ht="37.5" outlineLevel="0" r="52">
      <c r="A52" s="223" t="s">
        <v>502</v>
      </c>
      <c r="B52" s="224" t="s">
        <v>308</v>
      </c>
      <c r="C52" s="224" t="s">
        <v>497</v>
      </c>
      <c r="D52" s="190" t="s">
        <v>254</v>
      </c>
      <c r="E52" s="127" t="n">
        <f aca="false" ca="false" dt2D="false" dtr="false" t="normal">E53+E56</f>
        <v>499920</v>
      </c>
    </row>
    <row customFormat="true" customHeight="true" ht="72.75" outlineLevel="0" r="53" s="0">
      <c r="A53" s="220" t="s">
        <v>503</v>
      </c>
      <c r="B53" s="190" t="s">
        <v>310</v>
      </c>
      <c r="C53" s="190" t="s">
        <v>504</v>
      </c>
      <c r="D53" s="190" t="s">
        <v>254</v>
      </c>
      <c r="E53" s="127" t="n">
        <f aca="false" ca="false" dt2D="false" dtr="false" t="normal">E54</f>
        <v>110000</v>
      </c>
    </row>
    <row customFormat="true" customHeight="true" ht="37.5" outlineLevel="0" r="54" s="0">
      <c r="A54" s="48" t="s">
        <v>505</v>
      </c>
      <c r="B54" s="143" t="s">
        <v>310</v>
      </c>
      <c r="C54" s="143" t="s">
        <v>312</v>
      </c>
      <c r="D54" s="143" t="s">
        <v>254</v>
      </c>
      <c r="E54" s="138" t="n">
        <f aca="false" ca="false" dt2D="false" dtr="false" t="normal">E55</f>
        <v>110000</v>
      </c>
    </row>
    <row customFormat="true" customHeight="true" ht="37.5" outlineLevel="0" r="55" s="0">
      <c r="A55" s="48" t="s">
        <v>330</v>
      </c>
      <c r="B55" s="143" t="s">
        <v>310</v>
      </c>
      <c r="C55" s="143" t="s">
        <v>312</v>
      </c>
      <c r="D55" s="143" t="s">
        <v>292</v>
      </c>
      <c r="E55" s="138" t="n">
        <f aca="false" ca="false" dt2D="false" dtr="false" t="normal">'приложение 8 '!I64</f>
        <v>110000</v>
      </c>
    </row>
    <row customHeight="true" ht="50.25" outlineLevel="0" r="56">
      <c r="A56" s="48" t="s">
        <v>313</v>
      </c>
      <c r="B56" s="143" t="s">
        <v>314</v>
      </c>
      <c r="C56" s="143" t="s">
        <v>497</v>
      </c>
      <c r="D56" s="143" t="s">
        <v>254</v>
      </c>
      <c r="E56" s="138" t="n">
        <f aca="false" ca="false" dt2D="false" dtr="false" t="normal">E57+E59</f>
        <v>389920</v>
      </c>
    </row>
    <row customHeight="true" ht="50.25" outlineLevel="0" r="57">
      <c r="A57" s="48" t="s">
        <v>315</v>
      </c>
      <c r="B57" s="143" t="s">
        <v>314</v>
      </c>
      <c r="C57" s="143" t="s">
        <v>316</v>
      </c>
      <c r="D57" s="143" t="s">
        <v>254</v>
      </c>
      <c r="E57" s="138" t="n">
        <f aca="false" ca="false" dt2D="false" dtr="false" t="normal">E58</f>
        <v>181460</v>
      </c>
    </row>
    <row customHeight="true" ht="52.5" outlineLevel="0" r="58">
      <c r="A58" s="48" t="s">
        <v>501</v>
      </c>
      <c r="B58" s="143" t="s">
        <v>314</v>
      </c>
      <c r="C58" s="143" t="s">
        <v>316</v>
      </c>
      <c r="D58" s="143" t="n">
        <v>200</v>
      </c>
      <c r="E58" s="138" t="n">
        <f aca="false" ca="false" dt2D="false" dtr="false" t="normal">'приложение 8 '!H67</f>
        <v>181460</v>
      </c>
    </row>
    <row customHeight="true" ht="47.25" outlineLevel="0" r="59">
      <c r="A59" s="48" t="s">
        <v>506</v>
      </c>
      <c r="B59" s="143" t="s">
        <v>314</v>
      </c>
      <c r="C59" s="143" t="s">
        <v>318</v>
      </c>
      <c r="D59" s="143" t="s">
        <v>254</v>
      </c>
      <c r="E59" s="138" t="n">
        <f aca="false" ca="false" dt2D="false" dtr="false" t="normal">E60+E61</f>
        <v>208460</v>
      </c>
    </row>
    <row customHeight="true" ht="78.75" outlineLevel="0" r="60">
      <c r="A60" s="48" t="s">
        <v>500</v>
      </c>
      <c r="B60" s="143" t="s">
        <v>314</v>
      </c>
      <c r="C60" s="143" t="s">
        <v>318</v>
      </c>
      <c r="D60" s="141" t="n">
        <v>100</v>
      </c>
      <c r="E60" s="142" t="n">
        <f aca="false" ca="false" dt2D="false" dtr="false" t="normal">'приложение 8 '!I69</f>
        <v>100000</v>
      </c>
    </row>
    <row customHeight="true" ht="45.75" outlineLevel="0" r="61">
      <c r="A61" s="52" t="s">
        <v>289</v>
      </c>
      <c r="B61" s="143" t="s">
        <v>314</v>
      </c>
      <c r="C61" s="143" t="s">
        <v>318</v>
      </c>
      <c r="D61" s="143" t="s">
        <v>292</v>
      </c>
      <c r="E61" s="138" t="n">
        <f aca="false" ca="false" dt2D="false" dtr="false" t="normal">'приложение 8 '!I70</f>
        <v>108460</v>
      </c>
    </row>
    <row ht="15.75" outlineLevel="0" r="62">
      <c r="A62" s="220" t="s">
        <v>335</v>
      </c>
      <c r="B62" s="190" t="s">
        <v>322</v>
      </c>
      <c r="C62" s="190" t="s">
        <v>497</v>
      </c>
      <c r="D62" s="190" t="s">
        <v>254</v>
      </c>
      <c r="E62" s="127" t="n">
        <f aca="false" ca="false" dt2D="false" dtr="false" t="normal">E63+E73</f>
        <v>13287354.03</v>
      </c>
    </row>
    <row customHeight="true" ht="18.75" outlineLevel="0" r="63">
      <c r="A63" s="225" t="s">
        <v>323</v>
      </c>
      <c r="B63" s="190" t="s">
        <v>324</v>
      </c>
      <c r="C63" s="190" t="s">
        <v>497</v>
      </c>
      <c r="D63" s="190" t="s">
        <v>254</v>
      </c>
      <c r="E63" s="127" t="n">
        <f aca="false" ca="false" dt2D="false" dtr="false" t="normal">E64+E66+E68</f>
        <v>178990.98</v>
      </c>
    </row>
    <row customHeight="true" ht="39.75" outlineLevel="0" r="64">
      <c r="A64" s="52" t="s">
        <v>325</v>
      </c>
      <c r="B64" s="143" t="s">
        <v>324</v>
      </c>
      <c r="C64" s="143" t="s">
        <v>326</v>
      </c>
      <c r="D64" s="143" t="s">
        <v>254</v>
      </c>
      <c r="E64" s="138" t="n">
        <f aca="false" ca="false" dt2D="false" dtr="false" t="normal">E65</f>
        <v>143192.78</v>
      </c>
    </row>
    <row ht="45" outlineLevel="0" r="65">
      <c r="A65" s="52" t="s">
        <v>330</v>
      </c>
      <c r="B65" s="143" t="s">
        <v>324</v>
      </c>
      <c r="C65" s="143" t="s">
        <v>326</v>
      </c>
      <c r="D65" s="143" t="s">
        <v>292</v>
      </c>
      <c r="E65" s="138" t="n">
        <f aca="false" ca="false" dt2D="false" dtr="false" t="normal">'приложение 8 '!I75</f>
        <v>143192.78</v>
      </c>
    </row>
    <row customHeight="true" ht="34.5" outlineLevel="0" r="66">
      <c r="A66" s="52" t="s">
        <v>331</v>
      </c>
      <c r="B66" s="143" t="s">
        <v>324</v>
      </c>
      <c r="C66" s="143" t="s">
        <v>332</v>
      </c>
      <c r="D66" s="143" t="s">
        <v>254</v>
      </c>
      <c r="E66" s="138" t="n">
        <f aca="false" ca="false" dt2D="false" dtr="false" t="normal">E67</f>
        <v>35798.2</v>
      </c>
    </row>
    <row customHeight="true" ht="43.5" outlineLevel="0" r="67">
      <c r="A67" s="52" t="s">
        <v>289</v>
      </c>
      <c r="B67" s="143" t="s">
        <v>324</v>
      </c>
      <c r="C67" s="143" t="s">
        <v>332</v>
      </c>
      <c r="D67" s="143" t="s">
        <v>292</v>
      </c>
      <c r="E67" s="138" t="n">
        <f aca="false" ca="false" dt2D="false" dtr="false" t="normal">'приложение 8 '!I79</f>
        <v>35798.2</v>
      </c>
    </row>
    <row hidden="true" ht="45" outlineLevel="0" r="68">
      <c r="A68" s="52" t="s">
        <v>328</v>
      </c>
      <c r="B68" s="143" t="s">
        <v>324</v>
      </c>
      <c r="C68" s="143" t="s">
        <v>329</v>
      </c>
      <c r="D68" s="143" t="s">
        <v>254</v>
      </c>
      <c r="E68" s="138" t="n">
        <f aca="false" ca="false" dt2D="false" dtr="false" t="normal">E69</f>
        <v>0</v>
      </c>
    </row>
    <row customHeight="true" hidden="true" ht="43.5" outlineLevel="0" r="69">
      <c r="A69" s="52" t="s">
        <v>507</v>
      </c>
      <c r="B69" s="143" t="s">
        <v>324</v>
      </c>
      <c r="C69" s="143" t="s">
        <v>329</v>
      </c>
      <c r="D69" s="143" t="s">
        <v>292</v>
      </c>
      <c r="E69" s="138" t="n">
        <f aca="false" ca="false" dt2D="false" dtr="false" t="normal">'приложение 8 '!I77</f>
        <v>0</v>
      </c>
    </row>
    <row customHeight="true" hidden="true" ht="18" outlineLevel="0" r="70">
      <c r="A70" s="220" t="s">
        <v>336</v>
      </c>
      <c r="B70" s="190" t="s">
        <v>337</v>
      </c>
      <c r="C70" s="190" t="s">
        <v>497</v>
      </c>
      <c r="D70" s="190" t="s">
        <v>254</v>
      </c>
      <c r="E70" s="127" t="n"/>
    </row>
    <row customHeight="true" hidden="true" ht="56.25" outlineLevel="0" r="71">
      <c r="A71" s="48" t="s">
        <v>338</v>
      </c>
      <c r="B71" s="141" t="s">
        <v>337</v>
      </c>
      <c r="C71" s="141" t="s">
        <v>339</v>
      </c>
      <c r="D71" s="141" t="s">
        <v>254</v>
      </c>
      <c r="E71" s="153" t="n"/>
    </row>
    <row customHeight="true" hidden="true" ht="22.5" outlineLevel="0" r="72">
      <c r="A72" s="48" t="s">
        <v>264</v>
      </c>
      <c r="B72" s="143" t="s">
        <v>337</v>
      </c>
      <c r="C72" s="143" t="s">
        <v>339</v>
      </c>
      <c r="D72" s="143" t="n">
        <v>800</v>
      </c>
      <c r="E72" s="138" t="n"/>
    </row>
    <row customHeight="true" ht="36" outlineLevel="0" r="73">
      <c r="A73" s="220" t="s">
        <v>508</v>
      </c>
      <c r="B73" s="190" t="s">
        <v>342</v>
      </c>
      <c r="C73" s="190" t="s">
        <v>497</v>
      </c>
      <c r="D73" s="190" t="s">
        <v>254</v>
      </c>
      <c r="E73" s="127" t="n">
        <f aca="false" ca="false" dt2D="false" dtr="false" t="normal">E74+E78+E76+E80+E82+E84+E86+E88+E90+E92+E94</f>
        <v>13108363.05</v>
      </c>
    </row>
    <row ht="78.75" outlineLevel="0" r="74">
      <c r="A74" s="48" t="s">
        <v>343</v>
      </c>
      <c r="B74" s="143" t="s">
        <v>342</v>
      </c>
      <c r="C74" s="143" t="s">
        <v>344</v>
      </c>
      <c r="D74" s="143" t="s">
        <v>254</v>
      </c>
      <c r="E74" s="138" t="n">
        <f aca="false" ca="false" dt2D="false" dtr="false" t="normal">E75</f>
        <v>6045986.85</v>
      </c>
    </row>
    <row ht="47.25" outlineLevel="0" r="75">
      <c r="A75" s="48" t="s">
        <v>501</v>
      </c>
      <c r="B75" s="143" t="s">
        <v>342</v>
      </c>
      <c r="C75" s="143" t="s">
        <v>344</v>
      </c>
      <c r="D75" s="143" t="n">
        <v>200</v>
      </c>
      <c r="E75" s="138" t="n">
        <f aca="false" ca="false" dt2D="false" dtr="false" t="normal">'приложение 8 '!H87</f>
        <v>6045986.85</v>
      </c>
    </row>
    <row customFormat="true" customHeight="true" ht="38.25" outlineLevel="0" r="76" s="0">
      <c r="A76" s="48" t="s">
        <v>345</v>
      </c>
      <c r="B76" s="143" t="s">
        <v>342</v>
      </c>
      <c r="C76" s="143" t="s">
        <v>346</v>
      </c>
      <c r="D76" s="143" t="s">
        <v>254</v>
      </c>
      <c r="E76" s="138" t="n">
        <f aca="false" ca="false" dt2D="false" dtr="false" t="normal">E77</f>
        <v>2156050</v>
      </c>
    </row>
    <row customFormat="true" customHeight="true" ht="33" outlineLevel="0" r="77" s="0">
      <c r="A77" s="48" t="s">
        <v>327</v>
      </c>
      <c r="B77" s="143" t="s">
        <v>342</v>
      </c>
      <c r="C77" s="143" t="s">
        <v>346</v>
      </c>
      <c r="D77" s="143" t="s">
        <v>292</v>
      </c>
      <c r="E77" s="138" t="n">
        <f aca="false" ca="false" dt2D="false" dtr="false" t="normal">'приложение 8 '!I89</f>
        <v>2156050</v>
      </c>
    </row>
    <row ht="94.5" outlineLevel="0" r="78">
      <c r="A78" s="48" t="s">
        <v>509</v>
      </c>
      <c r="B78" s="143" t="s">
        <v>342</v>
      </c>
      <c r="C78" s="143" t="s">
        <v>348</v>
      </c>
      <c r="D78" s="143" t="s">
        <v>254</v>
      </c>
      <c r="E78" s="144" t="n">
        <f aca="false" ca="false" dt2D="false" dtr="false" t="normal">E79</f>
        <v>3806921.63</v>
      </c>
    </row>
    <row customHeight="true" ht="45" outlineLevel="0" r="79">
      <c r="A79" s="48" t="s">
        <v>501</v>
      </c>
      <c r="B79" s="143" t="s">
        <v>342</v>
      </c>
      <c r="C79" s="143" t="s">
        <v>348</v>
      </c>
      <c r="D79" s="143" t="n">
        <v>200</v>
      </c>
      <c r="E79" s="138" t="n">
        <f aca="false" ca="false" dt2D="false" dtr="false" t="normal">'приложение 8 '!H91</f>
        <v>3806921.63</v>
      </c>
    </row>
    <row customFormat="true" customHeight="true" ht="142.5" outlineLevel="0" r="80" s="0">
      <c r="A80" s="48" t="s">
        <v>510</v>
      </c>
      <c r="B80" s="143" t="s">
        <v>342</v>
      </c>
      <c r="C80" s="143" t="s">
        <v>355</v>
      </c>
      <c r="D80" s="143" t="s">
        <v>254</v>
      </c>
      <c r="E80" s="138" t="n">
        <f aca="false" ca="false" dt2D="false" dtr="false" t="normal">E81</f>
        <v>155290.57</v>
      </c>
    </row>
    <row customFormat="true" customHeight="true" ht="22.5" outlineLevel="0" r="81" s="0">
      <c r="A81" s="48" t="s">
        <v>268</v>
      </c>
      <c r="B81" s="143" t="s">
        <v>342</v>
      </c>
      <c r="C81" s="143" t="s">
        <v>355</v>
      </c>
      <c r="D81" s="143" t="s">
        <v>269</v>
      </c>
      <c r="E81" s="138" t="n">
        <f aca="false" ca="false" dt2D="false" dtr="false" t="normal">'приложение 8 '!I97</f>
        <v>155290.57</v>
      </c>
    </row>
    <row customFormat="true" customHeight="true" ht="39" outlineLevel="0" r="82" s="0">
      <c r="A82" s="53" t="s">
        <v>447</v>
      </c>
      <c r="B82" s="143" t="s">
        <v>342</v>
      </c>
      <c r="C82" s="126" t="s">
        <v>448</v>
      </c>
      <c r="D82" s="143" t="s">
        <v>254</v>
      </c>
      <c r="E82" s="138" t="n">
        <f aca="false" ca="false" dt2D="false" dtr="false" t="normal">E83</f>
        <v>452785.98</v>
      </c>
    </row>
    <row customFormat="true" customHeight="true" ht="50.25" outlineLevel="0" r="83" s="0">
      <c r="A83" s="53" t="s">
        <v>289</v>
      </c>
      <c r="B83" s="143" t="s">
        <v>342</v>
      </c>
      <c r="C83" s="126" t="s">
        <v>448</v>
      </c>
      <c r="D83" s="143" t="s">
        <v>292</v>
      </c>
      <c r="E83" s="138" t="n">
        <f aca="false" ca="false" dt2D="false" dtr="false" t="normal">'приложение 8 '!I176</f>
        <v>452785.98</v>
      </c>
    </row>
    <row customFormat="true" customHeight="true" ht="30.75" outlineLevel="0" r="84" s="0">
      <c r="A84" s="53" t="s">
        <v>449</v>
      </c>
      <c r="B84" s="126" t="s">
        <v>342</v>
      </c>
      <c r="C84" s="226" t="s">
        <v>450</v>
      </c>
      <c r="D84" s="126" t="s">
        <v>254</v>
      </c>
      <c r="E84" s="138" t="n">
        <f aca="false" ca="false" dt2D="false" dtr="false" t="normal">E85</f>
        <v>200000</v>
      </c>
    </row>
    <row customFormat="true" customHeight="true" ht="45.75" outlineLevel="0" r="85" s="0">
      <c r="A85" s="53" t="s">
        <v>289</v>
      </c>
      <c r="B85" s="126" t="s">
        <v>342</v>
      </c>
      <c r="C85" s="226" t="s">
        <v>450</v>
      </c>
      <c r="D85" s="126" t="s">
        <v>292</v>
      </c>
      <c r="E85" s="138" t="n">
        <f aca="false" ca="false" dt2D="false" dtr="false" t="normal">'приложение 8 '!I178</f>
        <v>200000</v>
      </c>
    </row>
    <row customFormat="true" customHeight="true" ht="30.75" outlineLevel="0" r="86" s="0">
      <c r="A86" s="192" t="s">
        <v>451</v>
      </c>
      <c r="B86" s="126" t="s">
        <v>342</v>
      </c>
      <c r="C86" s="226" t="s">
        <v>452</v>
      </c>
      <c r="D86" s="126" t="s">
        <v>254</v>
      </c>
      <c r="E86" s="138" t="n">
        <f aca="false" ca="false" dt2D="false" dtr="false" t="normal">E87</f>
        <v>20526</v>
      </c>
    </row>
    <row customFormat="true" customHeight="true" ht="46.5" outlineLevel="0" r="87" s="0">
      <c r="A87" s="192" t="s">
        <v>289</v>
      </c>
      <c r="B87" s="126" t="s">
        <v>342</v>
      </c>
      <c r="C87" s="226" t="s">
        <v>452</v>
      </c>
      <c r="D87" s="126" t="s">
        <v>292</v>
      </c>
      <c r="E87" s="138" t="n">
        <f aca="false" ca="false" dt2D="false" dtr="false" t="normal">'приложение 8 '!I180</f>
        <v>20526</v>
      </c>
    </row>
    <row customFormat="true" customHeight="true" ht="33" outlineLevel="0" r="88" s="0">
      <c r="A88" s="192" t="s">
        <v>453</v>
      </c>
      <c r="B88" s="126" t="s">
        <v>342</v>
      </c>
      <c r="C88" s="226" t="s">
        <v>454</v>
      </c>
      <c r="D88" s="126" t="s">
        <v>254</v>
      </c>
      <c r="E88" s="138" t="n">
        <f aca="false" ca="false" dt2D="false" dtr="false" t="normal">E89</f>
        <v>167114</v>
      </c>
    </row>
    <row customFormat="true" customHeight="true" ht="50.25" outlineLevel="0" r="89" s="0">
      <c r="A89" s="53" t="s">
        <v>289</v>
      </c>
      <c r="B89" s="126" t="s">
        <v>342</v>
      </c>
      <c r="C89" s="226" t="s">
        <v>454</v>
      </c>
      <c r="D89" s="126" t="s">
        <v>292</v>
      </c>
      <c r="E89" s="138" t="n">
        <f aca="false" ca="false" dt2D="false" dtr="false" t="normal">'приложение 8 '!I181</f>
        <v>167114</v>
      </c>
    </row>
    <row customFormat="true" customHeight="true" ht="30.75" outlineLevel="0" r="90" s="0">
      <c r="A90" s="53" t="s">
        <v>455</v>
      </c>
      <c r="B90" s="126" t="s">
        <v>342</v>
      </c>
      <c r="C90" s="226" t="s">
        <v>456</v>
      </c>
      <c r="D90" s="126" t="s">
        <v>254</v>
      </c>
      <c r="E90" s="138" t="n">
        <f aca="false" ca="false" dt2D="false" dtr="false" t="normal">E91</f>
        <v>1688.02</v>
      </c>
    </row>
    <row customFormat="true" customHeight="true" ht="48" outlineLevel="0" r="91" s="0">
      <c r="A91" s="53" t="s">
        <v>289</v>
      </c>
      <c r="B91" s="126" t="s">
        <v>342</v>
      </c>
      <c r="C91" s="226" t="s">
        <v>456</v>
      </c>
      <c r="D91" s="126" t="s">
        <v>292</v>
      </c>
      <c r="E91" s="138" t="n">
        <f aca="false" ca="false" dt2D="false" dtr="false" t="normal">'приложение 8 '!I183</f>
        <v>1688.02</v>
      </c>
    </row>
    <row customFormat="true" customHeight="true" ht="37.5" outlineLevel="0" r="92" s="0">
      <c r="A92" s="53" t="s">
        <v>457</v>
      </c>
      <c r="B92" s="126" t="s">
        <v>342</v>
      </c>
      <c r="C92" s="226" t="s">
        <v>458</v>
      </c>
      <c r="D92" s="126" t="s">
        <v>254</v>
      </c>
      <c r="E92" s="138" t="n">
        <f aca="false" ca="false" dt2D="false" dtr="false" t="normal">E93</f>
        <v>100000</v>
      </c>
    </row>
    <row customFormat="true" customHeight="true" ht="48" outlineLevel="0" r="93" s="0">
      <c r="A93" s="53" t="s">
        <v>289</v>
      </c>
      <c r="B93" s="126" t="s">
        <v>342</v>
      </c>
      <c r="C93" s="226" t="s">
        <v>458</v>
      </c>
      <c r="D93" s="126" t="s">
        <v>292</v>
      </c>
      <c r="E93" s="138" t="n">
        <f aca="false" ca="false" dt2D="false" dtr="false" t="normal">'приложение 8 '!I186</f>
        <v>100000</v>
      </c>
    </row>
    <row customFormat="true" customHeight="true" ht="33.75" outlineLevel="0" r="94" s="0">
      <c r="A94" s="53" t="s">
        <v>459</v>
      </c>
      <c r="B94" s="126" t="s">
        <v>342</v>
      </c>
      <c r="C94" s="226" t="s">
        <v>460</v>
      </c>
      <c r="D94" s="126" t="s">
        <v>254</v>
      </c>
      <c r="E94" s="138" t="n">
        <f aca="false" ca="false" dt2D="false" dtr="false" t="normal">E95</f>
        <v>2000</v>
      </c>
    </row>
    <row customFormat="true" customHeight="true" ht="48" outlineLevel="0" r="95" s="0">
      <c r="A95" s="53" t="s">
        <v>289</v>
      </c>
      <c r="B95" s="126" t="s">
        <v>342</v>
      </c>
      <c r="C95" s="226" t="s">
        <v>460</v>
      </c>
      <c r="D95" s="126" t="s">
        <v>292</v>
      </c>
      <c r="E95" s="138" t="n">
        <f aca="false" ca="false" dt2D="false" dtr="false" t="normal">'приложение 8 '!I188</f>
        <v>2000</v>
      </c>
    </row>
    <row ht="15.75" outlineLevel="0" r="96">
      <c r="A96" s="220" t="s">
        <v>365</v>
      </c>
      <c r="B96" s="190" t="s">
        <v>366</v>
      </c>
      <c r="C96" s="190" t="s">
        <v>497</v>
      </c>
      <c r="D96" s="190" t="s">
        <v>254</v>
      </c>
      <c r="E96" s="127" t="n">
        <f aca="false" ca="false" dt2D="false" dtr="false" t="normal">E97+E100+E111</f>
        <v>14950856.89</v>
      </c>
    </row>
    <row ht="15.75" outlineLevel="0" r="97">
      <c r="A97" s="129" t="s">
        <v>391</v>
      </c>
      <c r="B97" s="134" t="s">
        <v>392</v>
      </c>
      <c r="C97" s="134" t="s">
        <v>497</v>
      </c>
      <c r="D97" s="134" t="s">
        <v>254</v>
      </c>
      <c r="E97" s="146" t="n">
        <f aca="false" ca="false" dt2D="false" dtr="false" t="normal">E98</f>
        <v>530195.6</v>
      </c>
    </row>
    <row customHeight="true" ht="37.5" outlineLevel="0" r="98">
      <c r="A98" s="53" t="s">
        <v>393</v>
      </c>
      <c r="B98" s="126" t="s">
        <v>392</v>
      </c>
      <c r="C98" s="126" t="s">
        <v>394</v>
      </c>
      <c r="D98" s="126" t="s">
        <v>254</v>
      </c>
      <c r="E98" s="144" t="n">
        <f aca="false" ca="false" dt2D="false" dtr="false" t="normal">E99</f>
        <v>530195.6</v>
      </c>
    </row>
    <row customHeight="true" ht="50.25" outlineLevel="0" r="99">
      <c r="A99" s="53" t="s">
        <v>289</v>
      </c>
      <c r="B99" s="126" t="s">
        <v>392</v>
      </c>
      <c r="C99" s="126" t="s">
        <v>394</v>
      </c>
      <c r="D99" s="126" t="n">
        <v>200</v>
      </c>
      <c r="E99" s="144" t="n">
        <f aca="false" ca="false" dt2D="false" dtr="false" t="normal">'приложение 8 '!H129</f>
        <v>530195.6</v>
      </c>
    </row>
    <row customHeight="true" ht="21.75" outlineLevel="0" r="100">
      <c r="A100" s="129" t="s">
        <v>511</v>
      </c>
      <c r="B100" s="134" t="s">
        <v>396</v>
      </c>
      <c r="C100" s="134" t="s">
        <v>497</v>
      </c>
      <c r="D100" s="134" t="s">
        <v>254</v>
      </c>
      <c r="E100" s="146" t="n">
        <f aca="false" ca="false" dt2D="false" dtr="false" t="normal">E101+E103+E105+E109+E107</f>
        <v>822354</v>
      </c>
    </row>
    <row customFormat="true" customHeight="true" ht="66.75" outlineLevel="0" r="101" s="0">
      <c r="A101" s="53" t="s">
        <v>397</v>
      </c>
      <c r="B101" s="126" t="s">
        <v>396</v>
      </c>
      <c r="C101" s="126" t="s">
        <v>398</v>
      </c>
      <c r="D101" s="126" t="s">
        <v>254</v>
      </c>
      <c r="E101" s="144" t="n">
        <f aca="false" ca="false" dt2D="false" dtr="false" t="normal">E102</f>
        <v>120000</v>
      </c>
    </row>
    <row customFormat="true" customHeight="true" ht="53.25" outlineLevel="0" r="102" s="0">
      <c r="A102" s="53" t="s">
        <v>289</v>
      </c>
      <c r="B102" s="126" t="s">
        <v>396</v>
      </c>
      <c r="C102" s="126" t="s">
        <v>398</v>
      </c>
      <c r="D102" s="126" t="s">
        <v>292</v>
      </c>
      <c r="E102" s="144" t="n">
        <f aca="false" ca="false" dt2D="false" dtr="false" t="normal">'приложение 8 '!I132</f>
        <v>120000</v>
      </c>
    </row>
    <row customFormat="true" customHeight="true" ht="86.25" outlineLevel="0" r="103" s="0">
      <c r="A103" s="53" t="s">
        <v>399</v>
      </c>
      <c r="B103" s="126" t="s">
        <v>396</v>
      </c>
      <c r="C103" s="126" t="s">
        <v>400</v>
      </c>
      <c r="D103" s="126" t="s">
        <v>254</v>
      </c>
      <c r="E103" s="144" t="n">
        <f aca="false" ca="false" dt2D="false" dtr="false" t="normal">E104</f>
        <v>6315.79</v>
      </c>
    </row>
    <row customFormat="true" customHeight="true" ht="49.5" outlineLevel="0" r="104" s="0">
      <c r="A104" s="53" t="s">
        <v>289</v>
      </c>
      <c r="B104" s="126" t="s">
        <v>396</v>
      </c>
      <c r="C104" s="126" t="s">
        <v>400</v>
      </c>
      <c r="D104" s="126" t="s">
        <v>292</v>
      </c>
      <c r="E104" s="144" t="n">
        <f aca="false" ca="false" dt2D="false" dtr="false" t="normal">'приложение 8 '!I134</f>
        <v>6315.79</v>
      </c>
    </row>
    <row customHeight="true" ht="53.25" outlineLevel="0" r="105">
      <c r="A105" s="53" t="s">
        <v>512</v>
      </c>
      <c r="B105" s="126" t="s">
        <v>396</v>
      </c>
      <c r="C105" s="126" t="s">
        <v>402</v>
      </c>
      <c r="D105" s="126" t="s">
        <v>254</v>
      </c>
      <c r="E105" s="144" t="n">
        <f aca="false" ca="false" dt2D="false" dtr="false" t="normal">E106</f>
        <v>48098.5</v>
      </c>
    </row>
    <row customHeight="true" ht="54.75" outlineLevel="0" r="106">
      <c r="A106" s="53" t="s">
        <v>289</v>
      </c>
      <c r="B106" s="126" t="s">
        <v>396</v>
      </c>
      <c r="C106" s="126" t="s">
        <v>402</v>
      </c>
      <c r="D106" s="126" t="n">
        <v>200</v>
      </c>
      <c r="E106" s="144" t="n">
        <f aca="false" ca="false" dt2D="false" dtr="false" t="normal">'приложение 8 '!H136</f>
        <v>48098.5</v>
      </c>
    </row>
    <row customFormat="true" customHeight="true" ht="21.75" outlineLevel="0" r="107" s="0">
      <c r="A107" s="53" t="s">
        <v>403</v>
      </c>
      <c r="B107" s="126" t="s">
        <v>396</v>
      </c>
      <c r="C107" s="126" t="s">
        <v>404</v>
      </c>
      <c r="D107" s="126" t="s">
        <v>254</v>
      </c>
      <c r="E107" s="144" t="n">
        <f aca="false" ca="false" dt2D="false" dtr="false" t="normal">E108</f>
        <v>310560.3</v>
      </c>
    </row>
    <row customFormat="true" customHeight="true" ht="54.75" outlineLevel="0" r="108" s="0">
      <c r="A108" s="53" t="s">
        <v>263</v>
      </c>
      <c r="B108" s="126" t="s">
        <v>396</v>
      </c>
      <c r="C108" s="126" t="s">
        <v>404</v>
      </c>
      <c r="D108" s="126" t="s">
        <v>292</v>
      </c>
      <c r="E108" s="144" t="n">
        <f aca="false" ca="false" dt2D="false" dtr="false" t="normal">'приложение 8 '!I138</f>
        <v>310560.3</v>
      </c>
    </row>
    <row customFormat="true" customHeight="true" ht="132" outlineLevel="0" r="109" s="0">
      <c r="A109" s="53" t="s">
        <v>513</v>
      </c>
      <c r="B109" s="126" t="s">
        <v>396</v>
      </c>
      <c r="C109" s="126" t="s">
        <v>406</v>
      </c>
      <c r="D109" s="126" t="s">
        <v>254</v>
      </c>
      <c r="E109" s="144" t="n">
        <f aca="false" ca="false" dt2D="false" dtr="false" t="normal">E110</f>
        <v>337379.41</v>
      </c>
    </row>
    <row customFormat="true" customHeight="true" ht="20.25" outlineLevel="0" r="110" s="0">
      <c r="A110" s="53" t="s">
        <v>514</v>
      </c>
      <c r="B110" s="126" t="s">
        <v>396</v>
      </c>
      <c r="C110" s="126" t="s">
        <v>406</v>
      </c>
      <c r="D110" s="126" t="s">
        <v>269</v>
      </c>
      <c r="E110" s="144" t="n">
        <f aca="false" ca="false" dt2D="false" dtr="false" t="normal">'приложение 8 '!I140</f>
        <v>337379.41</v>
      </c>
    </row>
    <row customHeight="true" ht="21" outlineLevel="0" r="111">
      <c r="A111" s="220" t="s">
        <v>367</v>
      </c>
      <c r="B111" s="190" t="s">
        <v>368</v>
      </c>
      <c r="C111" s="190" t="s">
        <v>497</v>
      </c>
      <c r="D111" s="190" t="s">
        <v>254</v>
      </c>
      <c r="E111" s="127" t="n">
        <f aca="false" ca="false" dt2D="false" dtr="false" t="normal">E112+E114+E116+E118+E122+E124+E126+E128+E120+E130+E132+E134+E136+E138</f>
        <v>13598307.29</v>
      </c>
    </row>
    <row customHeight="true" ht="50.25" outlineLevel="0" r="112">
      <c r="A112" s="48" t="s">
        <v>369</v>
      </c>
      <c r="B112" s="143" t="s">
        <v>368</v>
      </c>
      <c r="C112" s="143" t="s">
        <v>370</v>
      </c>
      <c r="D112" s="143" t="s">
        <v>254</v>
      </c>
      <c r="E112" s="138" t="n">
        <f aca="false" ca="false" dt2D="false" dtr="false" t="normal">E113</f>
        <v>6130000</v>
      </c>
    </row>
    <row ht="47.25" outlineLevel="0" r="113">
      <c r="A113" s="48" t="s">
        <v>501</v>
      </c>
      <c r="B113" s="143" t="s">
        <v>368</v>
      </c>
      <c r="C113" s="143" t="s">
        <v>370</v>
      </c>
      <c r="D113" s="143" t="n">
        <v>200</v>
      </c>
      <c r="E113" s="138" t="n">
        <f aca="false" ca="false" dt2D="false" dtr="false" t="normal">'приложение 8 '!H106</f>
        <v>6130000</v>
      </c>
    </row>
    <row customHeight="true" ht="68.25" outlineLevel="0" r="114">
      <c r="A114" s="48" t="s">
        <v>371</v>
      </c>
      <c r="B114" s="143" t="s">
        <v>368</v>
      </c>
      <c r="C114" s="143" t="s">
        <v>372</v>
      </c>
      <c r="D114" s="141" t="s">
        <v>254</v>
      </c>
      <c r="E114" s="153" t="n">
        <f aca="false" ca="false" dt2D="false" dtr="false" t="normal">E115</f>
        <v>1956703.98</v>
      </c>
    </row>
    <row ht="47.25" outlineLevel="0" r="115">
      <c r="A115" s="48" t="s">
        <v>501</v>
      </c>
      <c r="B115" s="143" t="s">
        <v>368</v>
      </c>
      <c r="C115" s="143" t="s">
        <v>372</v>
      </c>
      <c r="D115" s="143" t="n">
        <v>200</v>
      </c>
      <c r="E115" s="138" t="n">
        <f aca="false" ca="false" dt2D="false" dtr="false" t="normal">'приложение 8 '!H108</f>
        <v>1956703.98</v>
      </c>
    </row>
    <row customHeight="true" ht="21.75" outlineLevel="0" r="116">
      <c r="A116" s="48" t="s">
        <v>373</v>
      </c>
      <c r="B116" s="143" t="s">
        <v>368</v>
      </c>
      <c r="C116" s="143" t="s">
        <v>374</v>
      </c>
      <c r="D116" s="143" t="s">
        <v>254</v>
      </c>
      <c r="E116" s="138" t="n">
        <f aca="false" ca="false" dt2D="false" dtr="false" t="normal">E117</f>
        <v>399202.42</v>
      </c>
    </row>
    <row customHeight="true" ht="47.25" outlineLevel="0" r="117">
      <c r="A117" s="48" t="s">
        <v>501</v>
      </c>
      <c r="B117" s="143" t="s">
        <v>368</v>
      </c>
      <c r="C117" s="143" t="s">
        <v>374</v>
      </c>
      <c r="D117" s="143" t="n">
        <v>200</v>
      </c>
      <c r="E117" s="138" t="n">
        <f aca="false" ca="false" dt2D="false" dtr="false" t="normal">'приложение 8 '!H110</f>
        <v>399202.42</v>
      </c>
    </row>
    <row customHeight="true" hidden="true" ht="37.5" outlineLevel="0" r="118">
      <c r="A118" s="48" t="s">
        <v>375</v>
      </c>
      <c r="B118" s="143" t="s">
        <v>368</v>
      </c>
      <c r="C118" s="143" t="s">
        <v>376</v>
      </c>
      <c r="D118" s="143" t="s">
        <v>254</v>
      </c>
      <c r="E118" s="138" t="n">
        <f aca="false" ca="false" dt2D="false" dtr="false" t="normal">E119</f>
        <v>0</v>
      </c>
    </row>
    <row hidden="true" ht="47.25" outlineLevel="0" r="119">
      <c r="A119" s="53" t="s">
        <v>515</v>
      </c>
      <c r="B119" s="143" t="s">
        <v>368</v>
      </c>
      <c r="C119" s="143" t="s">
        <v>376</v>
      </c>
      <c r="D119" s="143" t="n">
        <v>200</v>
      </c>
      <c r="E119" s="138" t="n">
        <f aca="false" ca="false" dt2D="false" dtr="false" t="normal">'приложение 8 '!H112</f>
        <v>0</v>
      </c>
    </row>
    <row customFormat="true" customHeight="true" ht="18" outlineLevel="0" r="120" s="0">
      <c r="A120" s="53" t="s">
        <v>377</v>
      </c>
      <c r="B120" s="143" t="s">
        <v>368</v>
      </c>
      <c r="C120" s="126" t="s">
        <v>378</v>
      </c>
      <c r="D120" s="143" t="s">
        <v>254</v>
      </c>
      <c r="E120" s="138" t="n">
        <f aca="false" ca="false" dt2D="false" dtr="false" t="normal">E121</f>
        <v>423283.22</v>
      </c>
    </row>
    <row customFormat="true" ht="47.25" outlineLevel="0" r="121" s="0">
      <c r="A121" s="53" t="s">
        <v>263</v>
      </c>
      <c r="B121" s="143" t="s">
        <v>368</v>
      </c>
      <c r="C121" s="126" t="s">
        <v>378</v>
      </c>
      <c r="D121" s="143" t="s">
        <v>292</v>
      </c>
      <c r="E121" s="138" t="n">
        <f aca="false" ca="false" dt2D="false" dtr="false" t="normal">'приложение 8 '!I114</f>
        <v>423283.22</v>
      </c>
    </row>
    <row customHeight="true" ht="35.25" outlineLevel="0" r="122">
      <c r="A122" s="48" t="s">
        <v>379</v>
      </c>
      <c r="B122" s="143" t="s">
        <v>368</v>
      </c>
      <c r="C122" s="143" t="s">
        <v>380</v>
      </c>
      <c r="D122" s="143" t="s">
        <v>254</v>
      </c>
      <c r="E122" s="138" t="n">
        <f aca="false" ca="false" dt2D="false" dtr="false" t="normal">E123</f>
        <v>3032306.19</v>
      </c>
    </row>
    <row ht="47.25" outlineLevel="0" r="123">
      <c r="A123" s="48" t="s">
        <v>516</v>
      </c>
      <c r="B123" s="143" t="s">
        <v>368</v>
      </c>
      <c r="C123" s="143" t="s">
        <v>380</v>
      </c>
      <c r="D123" s="143" t="n">
        <v>200</v>
      </c>
      <c r="E123" s="138" t="n">
        <f aca="false" ca="false" dt2D="false" dtr="false" t="normal">'приложение 8 '!H116</f>
        <v>3032306.19</v>
      </c>
    </row>
    <row ht="110.25" outlineLevel="0" r="124">
      <c r="A124" s="48" t="s">
        <v>381</v>
      </c>
      <c r="B124" s="143" t="s">
        <v>368</v>
      </c>
      <c r="C124" s="143" t="s">
        <v>382</v>
      </c>
      <c r="D124" s="143" t="s">
        <v>254</v>
      </c>
      <c r="E124" s="138" t="n">
        <f aca="false" ca="false" dt2D="false" dtr="false" t="normal">E125</f>
        <v>110000</v>
      </c>
    </row>
    <row ht="47.25" outlineLevel="0" r="125">
      <c r="A125" s="48" t="s">
        <v>330</v>
      </c>
      <c r="B125" s="143" t="s">
        <v>368</v>
      </c>
      <c r="C125" s="143" t="s">
        <v>382</v>
      </c>
      <c r="D125" s="143" t="s">
        <v>292</v>
      </c>
      <c r="E125" s="138" t="n">
        <f aca="false" ca="false" dt2D="false" dtr="false" t="normal">'приложение 8 '!I118</f>
        <v>110000</v>
      </c>
    </row>
    <row ht="94.5" outlineLevel="0" r="126">
      <c r="A126" s="48" t="s">
        <v>383</v>
      </c>
      <c r="B126" s="143" t="s">
        <v>368</v>
      </c>
      <c r="C126" s="143" t="s">
        <v>384</v>
      </c>
      <c r="D126" s="143" t="s">
        <v>254</v>
      </c>
      <c r="E126" s="138" t="n">
        <f aca="false" ca="false" dt2D="false" dtr="false" t="normal">E127</f>
        <v>110000</v>
      </c>
    </row>
    <row customHeight="true" ht="46.5" outlineLevel="0" r="127">
      <c r="A127" s="48" t="s">
        <v>330</v>
      </c>
      <c r="B127" s="143" t="s">
        <v>368</v>
      </c>
      <c r="C127" s="143" t="s">
        <v>384</v>
      </c>
      <c r="D127" s="143" t="s">
        <v>292</v>
      </c>
      <c r="E127" s="138" t="n">
        <f aca="false" ca="false" dt2D="false" dtr="false" t="normal">'приложение 8 '!I120</f>
        <v>110000</v>
      </c>
    </row>
    <row customHeight="true" hidden="true" ht="33" outlineLevel="0" r="128">
      <c r="A128" s="48" t="s">
        <v>385</v>
      </c>
      <c r="B128" s="143" t="s">
        <v>368</v>
      </c>
      <c r="C128" s="143" t="s">
        <v>386</v>
      </c>
      <c r="D128" s="143" t="s">
        <v>254</v>
      </c>
      <c r="E128" s="138" t="n">
        <f aca="false" ca="false" dt2D="false" dtr="false" t="normal">E129</f>
        <v>0</v>
      </c>
    </row>
    <row customHeight="true" hidden="true" ht="43.5" outlineLevel="0" r="129">
      <c r="A129" s="48" t="s">
        <v>289</v>
      </c>
      <c r="B129" s="143" t="s">
        <v>368</v>
      </c>
      <c r="C129" s="143" t="s">
        <v>386</v>
      </c>
      <c r="D129" s="143" t="s">
        <v>292</v>
      </c>
      <c r="E129" s="138" t="n">
        <f aca="false" ca="false" dt2D="false" dtr="false" t="normal">'приложение 8 '!I122</f>
        <v>0</v>
      </c>
    </row>
    <row customFormat="true" customHeight="true" ht="97.5" outlineLevel="0" r="130" s="0">
      <c r="A130" s="53" t="s">
        <v>387</v>
      </c>
      <c r="B130" s="143" t="s">
        <v>368</v>
      </c>
      <c r="C130" s="126" t="s">
        <v>388</v>
      </c>
      <c r="D130" s="143" t="s">
        <v>254</v>
      </c>
      <c r="E130" s="138" t="n">
        <f aca="false" ca="false" dt2D="false" dtr="false" t="normal">E131</f>
        <v>1013811.48</v>
      </c>
    </row>
    <row customFormat="true" customHeight="true" ht="24.75" outlineLevel="0" r="131" s="0">
      <c r="A131" s="53" t="s">
        <v>268</v>
      </c>
      <c r="B131" s="143" t="s">
        <v>368</v>
      </c>
      <c r="C131" s="126" t="s">
        <v>388</v>
      </c>
      <c r="D131" s="143" t="s">
        <v>292</v>
      </c>
      <c r="E131" s="138" t="n">
        <f aca="false" ca="false" dt2D="false" dtr="false" t="normal">'приложение 8 '!I124</f>
        <v>1013811.48</v>
      </c>
    </row>
    <row customFormat="true" customHeight="true" ht="36.75" outlineLevel="0" r="132" s="0">
      <c r="A132" s="53" t="s">
        <v>461</v>
      </c>
      <c r="B132" s="126" t="s">
        <v>368</v>
      </c>
      <c r="C132" s="191" t="s">
        <v>462</v>
      </c>
      <c r="D132" s="126" t="s">
        <v>254</v>
      </c>
      <c r="E132" s="138" t="n">
        <f aca="false" ca="false" dt2D="false" dtr="false" t="normal">E133</f>
        <v>100000</v>
      </c>
    </row>
    <row customFormat="true" customHeight="true" ht="49.5" outlineLevel="0" r="133" s="0">
      <c r="A133" s="53" t="s">
        <v>289</v>
      </c>
      <c r="B133" s="126" t="s">
        <v>368</v>
      </c>
      <c r="C133" s="191" t="s">
        <v>462</v>
      </c>
      <c r="D133" s="126" t="s">
        <v>292</v>
      </c>
      <c r="E133" s="138" t="n">
        <f aca="false" ca="false" dt2D="false" dtr="false" t="normal">'приложение 8 '!I192</f>
        <v>100000</v>
      </c>
    </row>
    <row customFormat="true" customHeight="true" ht="34.5" outlineLevel="0" r="134" s="0">
      <c r="A134" s="53" t="s">
        <v>463</v>
      </c>
      <c r="B134" s="126" t="s">
        <v>368</v>
      </c>
      <c r="C134" s="191" t="s">
        <v>464</v>
      </c>
      <c r="D134" s="126" t="s">
        <v>254</v>
      </c>
      <c r="E134" s="138" t="n">
        <f aca="false" ca="false" dt2D="false" dtr="false" t="normal">E135</f>
        <v>2000</v>
      </c>
    </row>
    <row customFormat="true" customHeight="true" ht="50.25" outlineLevel="0" r="135" s="0">
      <c r="A135" s="53" t="s">
        <v>289</v>
      </c>
      <c r="B135" s="126" t="s">
        <v>368</v>
      </c>
      <c r="C135" s="191" t="s">
        <v>464</v>
      </c>
      <c r="D135" s="126" t="s">
        <v>292</v>
      </c>
      <c r="E135" s="138" t="n">
        <f aca="false" ca="false" dt2D="false" dtr="false" t="normal">'приложение 8 '!I194</f>
        <v>2000</v>
      </c>
    </row>
    <row customFormat="true" customHeight="true" ht="34.5" outlineLevel="0" r="136" s="0">
      <c r="A136" s="53" t="s">
        <v>465</v>
      </c>
      <c r="B136" s="126" t="s">
        <v>368</v>
      </c>
      <c r="C136" s="191" t="s">
        <v>466</v>
      </c>
      <c r="D136" s="126" t="s">
        <v>254</v>
      </c>
      <c r="E136" s="138" t="n">
        <f aca="false" ca="false" dt2D="false" dtr="false" t="normal">E137</f>
        <v>100000</v>
      </c>
    </row>
    <row customFormat="true" customHeight="true" ht="45.75" outlineLevel="0" r="137" s="0">
      <c r="A137" s="53" t="s">
        <v>289</v>
      </c>
      <c r="B137" s="126" t="s">
        <v>368</v>
      </c>
      <c r="C137" s="191" t="s">
        <v>466</v>
      </c>
      <c r="D137" s="126" t="s">
        <v>292</v>
      </c>
      <c r="E137" s="138" t="n">
        <f aca="false" ca="false" dt2D="false" dtr="false" t="normal">'приложение 8 '!I196</f>
        <v>100000</v>
      </c>
    </row>
    <row customFormat="true" customHeight="true" ht="54" outlineLevel="0" r="138" s="0">
      <c r="A138" s="53" t="s">
        <v>467</v>
      </c>
      <c r="B138" s="126" t="s">
        <v>368</v>
      </c>
      <c r="C138" s="191" t="s">
        <v>468</v>
      </c>
      <c r="D138" s="126" t="s">
        <v>254</v>
      </c>
      <c r="E138" s="138" t="n">
        <f aca="false" ca="false" dt2D="false" dtr="false" t="normal">E139</f>
        <v>221000</v>
      </c>
    </row>
    <row customFormat="true" customHeight="true" ht="48" outlineLevel="0" r="139" s="0">
      <c r="A139" s="53" t="s">
        <v>289</v>
      </c>
      <c r="B139" s="126" t="s">
        <v>368</v>
      </c>
      <c r="C139" s="191" t="s">
        <v>468</v>
      </c>
      <c r="D139" s="126" t="s">
        <v>292</v>
      </c>
      <c r="E139" s="138" t="n">
        <f aca="false" ca="false" dt2D="false" dtr="false" t="normal">'приложение 8 '!I198</f>
        <v>221000</v>
      </c>
    </row>
    <row customHeight="true" ht="17.25" outlineLevel="0" r="140">
      <c r="A140" s="220" t="s">
        <v>517</v>
      </c>
      <c r="B140" s="190" t="s">
        <v>410</v>
      </c>
      <c r="C140" s="190" t="s">
        <v>497</v>
      </c>
      <c r="D140" s="190" t="s">
        <v>254</v>
      </c>
      <c r="E140" s="127" t="n">
        <f aca="false" ca="false" dt2D="false" dtr="false" t="normal">E141</f>
        <v>549434</v>
      </c>
    </row>
    <row customFormat="true" ht="15.75" outlineLevel="0" r="141" s="72">
      <c r="A141" s="220" t="s">
        <v>518</v>
      </c>
      <c r="B141" s="190" t="s">
        <v>412</v>
      </c>
      <c r="C141" s="190" t="s">
        <v>497</v>
      </c>
      <c r="D141" s="190" t="s">
        <v>254</v>
      </c>
      <c r="E141" s="127" t="n">
        <f aca="false" ca="false" dt2D="false" dtr="false" t="normal">E142+E144+E146+E148</f>
        <v>549434</v>
      </c>
    </row>
    <row customHeight="true" ht="51.75" outlineLevel="0" r="142">
      <c r="A142" s="53" t="s">
        <v>413</v>
      </c>
      <c r="B142" s="126" t="s">
        <v>412</v>
      </c>
      <c r="C142" s="126" t="s">
        <v>414</v>
      </c>
      <c r="D142" s="126" t="s">
        <v>254</v>
      </c>
      <c r="E142" s="138" t="n">
        <f aca="false" ca="false" dt2D="false" dtr="false" t="normal">E143</f>
        <v>150000</v>
      </c>
    </row>
    <row customHeight="true" ht="49.5" outlineLevel="0" r="143">
      <c r="A143" s="53" t="s">
        <v>304</v>
      </c>
      <c r="B143" s="143" t="s">
        <v>412</v>
      </c>
      <c r="C143" s="143" t="s">
        <v>414</v>
      </c>
      <c r="D143" s="143" t="n">
        <v>200</v>
      </c>
      <c r="E143" s="138" t="n">
        <f aca="false" ca="false" dt2D="false" dtr="false" t="normal">'приложение 8 '!H145</f>
        <v>150000</v>
      </c>
    </row>
    <row customFormat="true" customHeight="true" ht="32.25" outlineLevel="0" r="144" s="0">
      <c r="A144" s="192" t="s">
        <v>471</v>
      </c>
      <c r="B144" s="143" t="s">
        <v>412</v>
      </c>
      <c r="C144" s="226" t="s">
        <v>472</v>
      </c>
      <c r="D144" s="143" t="s">
        <v>254</v>
      </c>
      <c r="E144" s="138" t="n">
        <f aca="false" ca="false" dt2D="false" dtr="false" t="normal">E145</f>
        <v>199434</v>
      </c>
    </row>
    <row customFormat="true" customHeight="true" ht="20.25" outlineLevel="0" r="145" s="0">
      <c r="A145" s="53" t="s">
        <v>268</v>
      </c>
      <c r="B145" s="143" t="s">
        <v>412</v>
      </c>
      <c r="C145" s="226" t="s">
        <v>472</v>
      </c>
      <c r="D145" s="143" t="s">
        <v>269</v>
      </c>
      <c r="E145" s="138" t="n">
        <f aca="false" ca="false" dt2D="false" dtr="false" t="normal">'приложение 8 '!I201</f>
        <v>199434</v>
      </c>
    </row>
    <row customFormat="true" customHeight="true" ht="32.25" outlineLevel="0" r="146" s="0">
      <c r="A146" s="194" t="s">
        <v>473</v>
      </c>
      <c r="B146" s="143" t="s">
        <v>412</v>
      </c>
      <c r="C146" s="226" t="s">
        <v>474</v>
      </c>
      <c r="D146" s="143" t="s">
        <v>254</v>
      </c>
      <c r="E146" s="138" t="n">
        <f aca="false" ca="false" dt2D="false" dtr="false" t="normal">E147</f>
        <v>100000</v>
      </c>
    </row>
    <row customFormat="true" customHeight="true" ht="20.25" outlineLevel="0" r="147" s="0">
      <c r="A147" s="53" t="s">
        <v>268</v>
      </c>
      <c r="B147" s="143" t="s">
        <v>412</v>
      </c>
      <c r="C147" s="226" t="s">
        <v>474</v>
      </c>
      <c r="D147" s="143" t="s">
        <v>269</v>
      </c>
      <c r="E147" s="138" t="n">
        <f aca="false" ca="false" dt2D="false" dtr="false" t="normal">'приложение 8 '!I204</f>
        <v>100000</v>
      </c>
    </row>
    <row customFormat="true" customHeight="true" ht="33" outlineLevel="0" r="148" s="0">
      <c r="A148" s="194" t="s">
        <v>475</v>
      </c>
      <c r="B148" s="143" t="s">
        <v>412</v>
      </c>
      <c r="C148" s="226" t="s">
        <v>476</v>
      </c>
      <c r="D148" s="143" t="s">
        <v>254</v>
      </c>
      <c r="E148" s="138" t="n">
        <f aca="false" ca="false" dt2D="false" dtr="false" t="normal">E149</f>
        <v>100000</v>
      </c>
    </row>
    <row customFormat="true" customHeight="true" ht="20.25" outlineLevel="0" r="149" s="0">
      <c r="A149" s="53" t="s">
        <v>268</v>
      </c>
      <c r="B149" s="143" t="s">
        <v>412</v>
      </c>
      <c r="C149" s="226" t="s">
        <v>476</v>
      </c>
      <c r="D149" s="143" t="s">
        <v>269</v>
      </c>
      <c r="E149" s="138" t="n">
        <f aca="false" ca="false" dt2D="false" dtr="false" t="normal">'приложение 8 '!I206</f>
        <v>100000</v>
      </c>
    </row>
    <row ht="15.75" outlineLevel="0" r="150">
      <c r="A150" s="220" t="s">
        <v>519</v>
      </c>
      <c r="B150" s="190" t="n">
        <v>1000</v>
      </c>
      <c r="C150" s="190" t="s">
        <v>497</v>
      </c>
      <c r="D150" s="190" t="s">
        <v>254</v>
      </c>
      <c r="E150" s="127" t="n">
        <f aca="false" ca="false" dt2D="false" dtr="false" t="normal">E151+E154</f>
        <v>454958.32</v>
      </c>
    </row>
    <row customFormat="true" ht="15.75" outlineLevel="0" r="151" s="72">
      <c r="A151" s="220" t="s">
        <v>520</v>
      </c>
      <c r="B151" s="190" t="n">
        <v>1001</v>
      </c>
      <c r="C151" s="190" t="s">
        <v>497</v>
      </c>
      <c r="D151" s="190" t="s">
        <v>254</v>
      </c>
      <c r="E151" s="127" t="n">
        <f aca="false" ca="false" dt2D="false" dtr="false" t="normal">E152</f>
        <v>280958.32</v>
      </c>
    </row>
    <row ht="31.5" outlineLevel="0" r="152">
      <c r="A152" s="48" t="s">
        <v>419</v>
      </c>
      <c r="B152" s="143" t="n">
        <v>1001</v>
      </c>
      <c r="C152" s="143" t="s">
        <v>420</v>
      </c>
      <c r="D152" s="143" t="s">
        <v>254</v>
      </c>
      <c r="E152" s="138" t="n">
        <f aca="false" ca="false" dt2D="false" dtr="false" t="normal">E153</f>
        <v>280958.32</v>
      </c>
    </row>
    <row ht="31.5" outlineLevel="0" r="153">
      <c r="A153" s="53" t="s">
        <v>521</v>
      </c>
      <c r="B153" s="143" t="n">
        <v>1001</v>
      </c>
      <c r="C153" s="143" t="s">
        <v>420</v>
      </c>
      <c r="D153" s="143" t="n">
        <v>300</v>
      </c>
      <c r="E153" s="138" t="n">
        <f aca="false" ca="false" dt2D="false" dtr="false" t="normal">'приложение 8 '!H150</f>
        <v>280958.32</v>
      </c>
    </row>
    <row customFormat="true" ht="31.5" outlineLevel="0" r="154" s="72">
      <c r="A154" s="220" t="s">
        <v>422</v>
      </c>
      <c r="B154" s="190" t="n">
        <v>1006</v>
      </c>
      <c r="C154" s="190" t="s">
        <v>497</v>
      </c>
      <c r="D154" s="190" t="s">
        <v>254</v>
      </c>
      <c r="E154" s="127" t="n">
        <f aca="false" ca="false" dt2D="false" dtr="false" t="normal">E155</f>
        <v>174000</v>
      </c>
    </row>
    <row ht="94.5" outlineLevel="0" r="155">
      <c r="A155" s="48" t="s">
        <v>423</v>
      </c>
      <c r="B155" s="143" t="n">
        <v>1006</v>
      </c>
      <c r="C155" s="143" t="s">
        <v>424</v>
      </c>
      <c r="D155" s="143" t="s">
        <v>254</v>
      </c>
      <c r="E155" s="138" t="n">
        <f aca="false" ca="false" dt2D="false" dtr="false" t="normal">E156</f>
        <v>174000</v>
      </c>
    </row>
    <row ht="31.5" outlineLevel="0" r="156">
      <c r="A156" s="53" t="s">
        <v>421</v>
      </c>
      <c r="B156" s="143" t="n">
        <v>1006</v>
      </c>
      <c r="C156" s="143" t="s">
        <v>424</v>
      </c>
      <c r="D156" s="143" t="n">
        <v>300</v>
      </c>
      <c r="E156" s="138" t="n">
        <f aca="false" ca="false" dt2D="false" dtr="false" t="normal">'приложение 8 '!H153</f>
        <v>174000</v>
      </c>
    </row>
    <row customHeight="true" ht="23.25" outlineLevel="0" r="157">
      <c r="A157" s="227" t="s">
        <v>522</v>
      </c>
      <c r="B157" s="228" t="s"/>
      <c r="C157" s="228" t="s"/>
      <c r="D157" s="229" t="s"/>
      <c r="E157" s="146" t="n">
        <f aca="false" ca="false" dt2D="false" dtr="false" t="normal">E18+E52+E62+E96+E140+E150</f>
        <v>38110870.69</v>
      </c>
    </row>
  </sheetData>
  <mergeCells count="18">
    <mergeCell ref="A157:D157"/>
    <mergeCell ref="D16:D17"/>
    <mergeCell ref="B16:B17"/>
    <mergeCell ref="C16:C17"/>
    <mergeCell ref="B2:E2"/>
    <mergeCell ref="A3:E3"/>
    <mergeCell ref="A4:E4"/>
    <mergeCell ref="A6:E6"/>
    <mergeCell ref="A7:E7"/>
    <mergeCell ref="A8:E8"/>
    <mergeCell ref="A9:E9"/>
    <mergeCell ref="A11:E11"/>
    <mergeCell ref="A12:E12"/>
    <mergeCell ref="A13:E13"/>
    <mergeCell ref="E15:E17"/>
    <mergeCell ref="A15:A17"/>
    <mergeCell ref="B15:D15"/>
    <mergeCell ref="A5:E5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6"/>
  <rowBreaks count="1" manualBreakCount="1">
    <brk id="155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8.71093779471921"/>
    <col customWidth="true" max="2" min="2" outlineLevel="0" width="28.2851566656466"/>
    <col customWidth="true" max="3" min="3" outlineLevel="0" width="52.1406224334318"/>
  </cols>
  <sheetData>
    <row outlineLevel="0" r="1">
      <c r="A1" s="1" t="n"/>
      <c r="B1" s="2" t="n"/>
      <c r="C1" s="3" t="s">
        <v>33</v>
      </c>
    </row>
    <row outlineLevel="0" r="2">
      <c r="A2" s="1" t="n"/>
      <c r="B2" s="3" t="s">
        <v>34</v>
      </c>
      <c r="C2" s="3" t="s"/>
    </row>
    <row outlineLevel="0" r="3">
      <c r="A3" s="1" t="n"/>
      <c r="B3" s="3" t="s">
        <v>2</v>
      </c>
      <c r="C3" s="3" t="s"/>
    </row>
    <row outlineLevel="0" r="4">
      <c r="A4" s="1" t="n"/>
      <c r="B4" s="3" t="s">
        <v>35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35" t="s">
        <v>36</v>
      </c>
      <c r="B10" s="35" t="s"/>
      <c r="C10" s="35" t="s"/>
    </row>
    <row ht="15.75" outlineLevel="0" r="11">
      <c r="A11" s="5" t="s">
        <v>37</v>
      </c>
      <c r="B11" s="5" t="s"/>
      <c r="C11" s="5" t="s"/>
    </row>
    <row ht="15.75" outlineLevel="0" r="12">
      <c r="A12" s="36" t="n"/>
      <c r="B12" s="37" t="n"/>
      <c r="C12" s="37" t="n"/>
    </row>
    <row ht="15.75" outlineLevel="0" r="13">
      <c r="A13" s="36" t="n"/>
      <c r="B13" s="37" t="n"/>
      <c r="C13" s="37" t="n"/>
    </row>
    <row outlineLevel="0" r="14">
      <c r="A14" s="38" t="s">
        <v>38</v>
      </c>
      <c r="B14" s="39" t="s"/>
      <c r="C14" s="40" t="s">
        <v>39</v>
      </c>
    </row>
    <row outlineLevel="0" r="15">
      <c r="A15" s="41" t="s">
        <v>40</v>
      </c>
      <c r="B15" s="41" t="s">
        <v>41</v>
      </c>
      <c r="C15" s="42" t="s"/>
    </row>
    <row customHeight="true" ht="139.5" outlineLevel="0" r="16">
      <c r="A16" s="43" t="s"/>
      <c r="B16" s="43" t="s"/>
      <c r="C16" s="44" t="s"/>
    </row>
    <row customHeight="true" ht="64.5" outlineLevel="0" r="17">
      <c r="A17" s="45" t="n">
        <v>800</v>
      </c>
      <c r="B17" s="45" t="n"/>
      <c r="C17" s="46" t="s">
        <v>42</v>
      </c>
    </row>
    <row customHeight="true" ht="42.75" outlineLevel="0" r="18">
      <c r="A18" s="45" t="n">
        <v>872</v>
      </c>
      <c r="B18" s="45" t="n"/>
      <c r="C18" s="46" t="s">
        <v>43</v>
      </c>
    </row>
    <row customHeight="true" ht="35.25" outlineLevel="0" r="19">
      <c r="A19" s="47" t="n"/>
      <c r="B19" s="48" t="s">
        <v>44</v>
      </c>
      <c r="C19" s="49" t="s">
        <v>45</v>
      </c>
    </row>
    <row customHeight="true" ht="36" outlineLevel="0" r="20">
      <c r="A20" s="47" t="n"/>
      <c r="B20" s="48" t="s">
        <v>46</v>
      </c>
      <c r="C20" s="49" t="s">
        <v>47</v>
      </c>
    </row>
    <row customHeight="true" ht="102" outlineLevel="0" r="22">
      <c r="B22" s="50" t="s">
        <v>48</v>
      </c>
      <c r="C22" s="50" t="s"/>
    </row>
    <row ht="30" outlineLevel="0" r="23">
      <c r="B23" s="51" t="s">
        <v>49</v>
      </c>
      <c r="C23" s="51" t="s">
        <v>39</v>
      </c>
    </row>
    <row ht="31.5" outlineLevel="0" r="24">
      <c r="B24" s="52" t="s">
        <v>50</v>
      </c>
      <c r="C24" s="53" t="s">
        <v>51</v>
      </c>
    </row>
    <row ht="31.5" outlineLevel="0" r="25">
      <c r="B25" s="52" t="s">
        <v>52</v>
      </c>
      <c r="C25" s="53" t="s">
        <v>53</v>
      </c>
    </row>
  </sheetData>
  <mergeCells count="12">
    <mergeCell ref="B22:C22"/>
    <mergeCell ref="B2:C2"/>
    <mergeCell ref="B3:C3"/>
    <mergeCell ref="B4:C4"/>
    <mergeCell ref="A5:C5"/>
    <mergeCell ref="A6:C6"/>
    <mergeCell ref="A10:C10"/>
    <mergeCell ref="A11:C11"/>
    <mergeCell ref="A14:B14"/>
    <mergeCell ref="C14:C16"/>
    <mergeCell ref="A15:A16"/>
    <mergeCell ref="B15:B16"/>
  </mergeCells>
  <pageMargins bottom="0.748031497001648" footer="0.31496062874794" header="0.31496062874794" left="0.708661377429962" right="0.708661377429962" top="0.748031497001648"/>
  <pageSetup fitToHeight="1" fitToWidth="1" orientation="portrait" paperHeight="297mm" paperSize="9" paperWidth="210mm" scale="97"/>
</worksheet>
</file>

<file path=xl/worksheets/sheet2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11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0" width="41.5703128237946"/>
    <col customWidth="true" max="2" min="2" outlineLevel="0" style="0" width="7.57031248546228"/>
    <col customWidth="true" max="3" min="3" outlineLevel="0" style="0" width="13.0000001691662"/>
    <col customWidth="true" max="4" min="4" outlineLevel="0" style="0" width="7.71093762555303"/>
    <col customWidth="true" max="5" min="5" outlineLevel="0" style="0" width="14.7109374563868"/>
    <col customWidth="true" max="6" min="6" outlineLevel="0" style="0" width="15.0000005074985"/>
  </cols>
  <sheetData>
    <row outlineLevel="0" r="1">
      <c r="A1" s="3" t="s">
        <v>523</v>
      </c>
      <c r="B1" s="3" t="s"/>
      <c r="C1" s="3" t="s"/>
      <c r="D1" s="3" t="s"/>
      <c r="E1" s="3" t="s"/>
      <c r="F1" s="3" t="s"/>
    </row>
    <row outlineLevel="0" r="2">
      <c r="A2" s="3" t="s">
        <v>490</v>
      </c>
      <c r="B2" s="3" t="s"/>
      <c r="C2" s="3" t="s"/>
      <c r="D2" s="3" t="s"/>
      <c r="E2" s="3" t="s"/>
      <c r="F2" s="3" t="s"/>
    </row>
    <row outlineLevel="0" r="3">
      <c r="A3" s="3" t="s">
        <v>2</v>
      </c>
      <c r="B3" s="3" t="s"/>
      <c r="C3" s="3" t="s"/>
      <c r="D3" s="3" t="s"/>
      <c r="E3" s="3" t="s"/>
      <c r="F3" s="3" t="s"/>
    </row>
    <row outlineLevel="0" r="4">
      <c r="A4" s="3" t="s">
        <v>524</v>
      </c>
      <c r="B4" s="3" t="s"/>
      <c r="C4" s="3" t="s"/>
      <c r="D4" s="3" t="s"/>
      <c r="E4" s="3" t="s"/>
      <c r="F4" s="3" t="s"/>
    </row>
    <row outlineLevel="0" r="5">
      <c r="A5" s="3" t="s">
        <v>4</v>
      </c>
      <c r="B5" s="3" t="s"/>
      <c r="C5" s="3" t="s"/>
      <c r="D5" s="3" t="s"/>
      <c r="E5" s="3" t="s"/>
      <c r="F5" s="3" t="s"/>
    </row>
    <row outlineLevel="0" r="6">
      <c r="A6" s="3" t="s">
        <v>5</v>
      </c>
      <c r="B6" s="3" t="s"/>
      <c r="C6" s="3" t="s"/>
      <c r="D6" s="3" t="s"/>
      <c r="E6" s="3" t="s"/>
      <c r="F6" s="3" t="s"/>
    </row>
    <row outlineLevel="0" r="7">
      <c r="A7" s="3" t="n"/>
      <c r="B7" s="3" t="s"/>
      <c r="C7" s="3" t="s"/>
      <c r="D7" s="3" t="s"/>
      <c r="E7" s="3" t="s"/>
    </row>
    <row outlineLevel="0" r="8">
      <c r="A8" s="3" t="n"/>
      <c r="B8" s="3" t="s"/>
      <c r="C8" s="3" t="s"/>
      <c r="D8" s="3" t="s"/>
      <c r="E8" s="3" t="s"/>
    </row>
    <row outlineLevel="0" r="9">
      <c r="A9" s="3" t="n"/>
      <c r="B9" s="3" t="s"/>
      <c r="C9" s="3" t="s"/>
      <c r="D9" s="3" t="s"/>
      <c r="E9" s="3" t="s"/>
    </row>
    <row outlineLevel="0" r="10">
      <c r="A10" s="3" t="n"/>
      <c r="B10" s="0" t="n"/>
      <c r="C10" s="0" t="n"/>
      <c r="D10" s="0" t="n"/>
      <c r="E10" s="0" t="n"/>
    </row>
    <row ht="15.75" outlineLevel="0" r="11">
      <c r="A11" s="35" t="s">
        <v>492</v>
      </c>
      <c r="B11" s="35" t="s"/>
      <c r="C11" s="35" t="s"/>
      <c r="D11" s="35" t="s"/>
      <c r="E11" s="35" t="s"/>
      <c r="F11" s="35" t="s"/>
    </row>
    <row ht="15.75" outlineLevel="0" r="12">
      <c r="A12" s="35" t="s">
        <v>493</v>
      </c>
      <c r="B12" s="35" t="s"/>
      <c r="C12" s="35" t="s"/>
      <c r="D12" s="35" t="s"/>
      <c r="E12" s="35" t="s"/>
      <c r="F12" s="35" t="s"/>
    </row>
    <row ht="15.75" outlineLevel="0" r="13">
      <c r="A13" s="35" t="s">
        <v>525</v>
      </c>
      <c r="B13" s="35" t="s"/>
      <c r="C13" s="35" t="s"/>
      <c r="D13" s="35" t="s"/>
      <c r="E13" s="35" t="s"/>
      <c r="F13" s="35" t="s"/>
    </row>
    <row ht="15.75" outlineLevel="0" r="14">
      <c r="A14" s="216" t="n"/>
    </row>
    <row customHeight="true" ht="31.5" outlineLevel="0" r="15">
      <c r="A15" s="217" t="s">
        <v>39</v>
      </c>
      <c r="B15" s="200" t="s">
        <v>242</v>
      </c>
      <c r="C15" s="202" t="s"/>
      <c r="D15" s="203" t="s"/>
      <c r="E15" s="217" t="s">
        <v>482</v>
      </c>
      <c r="F15" s="200" t="s">
        <v>483</v>
      </c>
    </row>
    <row outlineLevel="0" r="16">
      <c r="A16" s="218" t="s"/>
      <c r="B16" s="217" t="s">
        <v>495</v>
      </c>
      <c r="C16" s="217" t="s">
        <v>244</v>
      </c>
      <c r="D16" s="217" t="s">
        <v>496</v>
      </c>
      <c r="E16" s="218" t="s"/>
      <c r="F16" s="230" t="s"/>
    </row>
    <row customHeight="true" ht="23.25" outlineLevel="0" r="17">
      <c r="A17" s="219" t="s"/>
      <c r="B17" s="219" t="s"/>
      <c r="C17" s="219" t="s"/>
      <c r="D17" s="219" t="s"/>
      <c r="E17" s="219" t="s"/>
      <c r="F17" s="204" t="s"/>
    </row>
    <row customHeight="true" ht="20.25" outlineLevel="0" r="18">
      <c r="A18" s="220" t="s">
        <v>252</v>
      </c>
      <c r="B18" s="190" t="s">
        <v>253</v>
      </c>
      <c r="C18" s="190" t="s">
        <v>497</v>
      </c>
      <c r="D18" s="190" t="s">
        <v>254</v>
      </c>
      <c r="E18" s="146" t="n">
        <f aca="false" ca="false" dt2D="false" dtr="false" t="normal">E19+E22+E29+E32+E35</f>
        <v>7159149.9</v>
      </c>
      <c r="F18" s="146" t="n">
        <f aca="false" ca="false" dt2D="false" dtr="false" t="normal">F19+F22+F29+F32+F35</f>
        <v>6989063.5</v>
      </c>
    </row>
    <row customHeight="true" hidden="true" ht="82.5" outlineLevel="0" r="19">
      <c r="A19" s="220" t="s">
        <v>271</v>
      </c>
      <c r="B19" s="190" t="s">
        <v>272</v>
      </c>
      <c r="C19" s="190" t="s">
        <v>497</v>
      </c>
      <c r="D19" s="190" t="s">
        <v>254</v>
      </c>
      <c r="E19" s="127" t="n">
        <f aca="false" ca="false" dt2D="false" dtr="false" t="normal">E20</f>
        <v>0</v>
      </c>
      <c r="F19" s="127" t="n">
        <f aca="false" ca="false" dt2D="false" dtr="false" t="normal">F20</f>
        <v>0</v>
      </c>
    </row>
    <row customHeight="true" hidden="true" ht="32.25" outlineLevel="0" r="20">
      <c r="A20" s="48" t="s">
        <v>273</v>
      </c>
      <c r="B20" s="143" t="s">
        <v>272</v>
      </c>
      <c r="C20" s="143" t="n">
        <v>9099030090</v>
      </c>
      <c r="D20" s="143" t="s">
        <v>254</v>
      </c>
      <c r="E20" s="138" t="n">
        <f aca="false" ca="false" dt2D="false" dtr="false" t="normal">E21</f>
        <v>0</v>
      </c>
      <c r="F20" s="138" t="n">
        <f aca="false" ca="false" dt2D="false" dtr="false" t="normal">F21</f>
        <v>0</v>
      </c>
    </row>
    <row customHeight="true" hidden="true" ht="36" outlineLevel="0" r="21">
      <c r="A21" s="53" t="s">
        <v>275</v>
      </c>
      <c r="B21" s="141" t="s">
        <v>272</v>
      </c>
      <c r="C21" s="141" t="n">
        <v>9099030090</v>
      </c>
      <c r="D21" s="141" t="n">
        <v>100</v>
      </c>
      <c r="E21" s="142" t="n">
        <f aca="false" ca="false" dt2D="false" dtr="false" t="normal">'приложение 9'!H28</f>
        <v>0</v>
      </c>
      <c r="F21" s="142" t="n">
        <f aca="false" ca="false" dt2D="false" dtr="false" t="normal">'приложение 9'!J28</f>
        <v>0</v>
      </c>
    </row>
    <row customHeight="true" ht="82.5" outlineLevel="0" r="22">
      <c r="A22" s="220" t="s">
        <v>255</v>
      </c>
      <c r="B22" s="190" t="s">
        <v>256</v>
      </c>
      <c r="C22" s="190" t="s">
        <v>497</v>
      </c>
      <c r="D22" s="190" t="s">
        <v>254</v>
      </c>
      <c r="E22" s="127" t="n">
        <f aca="false" ca="false" dt2D="false" dtr="false" t="normal">E23+E25</f>
        <v>5870949.98</v>
      </c>
      <c r="F22" s="127" t="n">
        <f aca="false" ca="false" dt2D="false" dtr="false" t="normal">F23+F25</f>
        <v>5920949.98</v>
      </c>
    </row>
    <row customHeight="true" ht="64.5" outlineLevel="0" r="23">
      <c r="A23" s="48" t="s">
        <v>257</v>
      </c>
      <c r="B23" s="143" t="s">
        <v>256</v>
      </c>
      <c r="C23" s="143" t="s">
        <v>258</v>
      </c>
      <c r="D23" s="143" t="s">
        <v>254</v>
      </c>
      <c r="E23" s="138" t="n">
        <f aca="false" ca="false" dt2D="false" dtr="false" t="normal">E24+E27+E28</f>
        <v>3925395.97</v>
      </c>
      <c r="F23" s="138" t="n">
        <f aca="false" ca="false" dt2D="false" dtr="false" t="normal">F24+F27+F28</f>
        <v>3975395.97</v>
      </c>
    </row>
    <row customHeight="true" ht="99.75" outlineLevel="0" r="24">
      <c r="A24" s="53" t="s">
        <v>498</v>
      </c>
      <c r="B24" s="141" t="s">
        <v>256</v>
      </c>
      <c r="C24" s="141" t="s">
        <v>258</v>
      </c>
      <c r="D24" s="141" t="n">
        <v>100</v>
      </c>
      <c r="E24" s="142" t="n">
        <f aca="false" ca="false" dt2D="false" dtr="false" t="normal">'приложение 9'!I20</f>
        <v>2932195.97</v>
      </c>
      <c r="F24" s="142" t="n">
        <f aca="false" ca="false" dt2D="false" dtr="false" t="normal">'приложение 9'!K20</f>
        <v>2932195.97</v>
      </c>
    </row>
    <row customFormat="true" customHeight="true" ht="99.75" outlineLevel="0" r="25" s="0">
      <c r="A25" s="53" t="s">
        <v>260</v>
      </c>
      <c r="B25" s="141" t="s">
        <v>256</v>
      </c>
      <c r="C25" s="141" t="s">
        <v>261</v>
      </c>
      <c r="D25" s="141" t="s">
        <v>254</v>
      </c>
      <c r="E25" s="142" t="n">
        <f aca="false" ca="false" dt2D="false" dtr="false" t="normal">E26</f>
        <v>1945554.01</v>
      </c>
      <c r="F25" s="142" t="n">
        <f aca="false" ca="false" dt2D="false" dtr="false" t="normal">F26</f>
        <v>1945554.01</v>
      </c>
    </row>
    <row customFormat="true" customHeight="true" ht="99.75" outlineLevel="0" r="26" s="0">
      <c r="A26" s="140" t="s">
        <v>259</v>
      </c>
      <c r="B26" s="141" t="s">
        <v>256</v>
      </c>
      <c r="C26" s="141" t="s">
        <v>261</v>
      </c>
      <c r="D26" s="141" t="s">
        <v>262</v>
      </c>
      <c r="E26" s="142" t="n">
        <f aca="false" ca="false" dt2D="false" dtr="false" t="normal">'приложение 9'!I22</f>
        <v>1945554.01</v>
      </c>
      <c r="F26" s="142" t="n">
        <f aca="false" ca="false" dt2D="false" dtr="false" t="normal">'приложение 9'!K22</f>
        <v>1945554.01</v>
      </c>
    </row>
    <row customHeight="true" ht="54" outlineLevel="0" r="27">
      <c r="A27" s="53" t="s">
        <v>353</v>
      </c>
      <c r="B27" s="143" t="s">
        <v>256</v>
      </c>
      <c r="C27" s="143" t="s">
        <v>258</v>
      </c>
      <c r="D27" s="143" t="n">
        <v>200</v>
      </c>
      <c r="E27" s="138" t="n">
        <f aca="false" ca="false" dt2D="false" dtr="false" t="normal">'приложение 9'!H23</f>
        <v>937200</v>
      </c>
      <c r="F27" s="138" t="n">
        <f aca="false" ca="false" dt2D="false" dtr="false" t="normal">'приложение 9'!J23</f>
        <v>987200</v>
      </c>
    </row>
    <row customHeight="true" ht="18.75" outlineLevel="0" r="28">
      <c r="A28" s="53" t="s">
        <v>264</v>
      </c>
      <c r="B28" s="126" t="s">
        <v>256</v>
      </c>
      <c r="C28" s="126" t="s">
        <v>258</v>
      </c>
      <c r="D28" s="126" t="n">
        <v>800</v>
      </c>
      <c r="E28" s="144" t="n">
        <f aca="false" ca="false" dt2D="false" dtr="false" t="normal">'приложение 9'!H24</f>
        <v>56000</v>
      </c>
      <c r="F28" s="144" t="n">
        <f aca="false" ca="false" dt2D="false" dtr="false" t="normal">'приложение 9'!J24</f>
        <v>56000</v>
      </c>
    </row>
    <row customHeight="true" hidden="true" ht="29.25" outlineLevel="0" r="29">
      <c r="A29" s="231" t="s">
        <v>499</v>
      </c>
      <c r="B29" s="232" t="s">
        <v>266</v>
      </c>
      <c r="C29" s="232" t="s">
        <v>497</v>
      </c>
      <c r="D29" s="232" t="n"/>
      <c r="E29" s="233" t="n">
        <f aca="false" ca="false" dt2D="false" dtr="false" t="normal">E30</f>
        <v>0</v>
      </c>
      <c r="F29" s="233" t="n">
        <f aca="false" ca="false" dt2D="false" dtr="false" t="normal">F30</f>
        <v>0</v>
      </c>
    </row>
    <row customHeight="true" hidden="true" ht="29.25" outlineLevel="0" r="30">
      <c r="A30" s="231" t="s">
        <v>265</v>
      </c>
      <c r="B30" s="232" t="s">
        <v>266</v>
      </c>
      <c r="C30" s="232" t="s">
        <v>526</v>
      </c>
      <c r="D30" s="232" t="s">
        <v>254</v>
      </c>
      <c r="E30" s="233" t="n">
        <f aca="false" ca="false" dt2D="false" dtr="false" t="normal">E31</f>
        <v>0</v>
      </c>
      <c r="F30" s="233" t="n">
        <f aca="false" ca="false" dt2D="false" dtr="false" t="normal">F31</f>
        <v>0</v>
      </c>
    </row>
    <row customHeight="true" hidden="true" ht="48" outlineLevel="0" r="31">
      <c r="A31" s="231" t="s">
        <v>268</v>
      </c>
      <c r="B31" s="232" t="s">
        <v>266</v>
      </c>
      <c r="C31" s="232" t="s">
        <v>526</v>
      </c>
      <c r="D31" s="232" t="s">
        <v>269</v>
      </c>
      <c r="E31" s="233" t="n"/>
      <c r="F31" s="233" t="n"/>
    </row>
    <row customHeight="true" ht="24.75" outlineLevel="0" r="32">
      <c r="A32" s="220" t="s">
        <v>276</v>
      </c>
      <c r="B32" s="190" t="s">
        <v>277</v>
      </c>
      <c r="C32" s="134" t="s">
        <v>497</v>
      </c>
      <c r="D32" s="190" t="s">
        <v>254</v>
      </c>
      <c r="E32" s="127" t="n">
        <f aca="false" ca="false" dt2D="false" dtr="false" t="normal">E33</f>
        <v>788199.92</v>
      </c>
      <c r="F32" s="127" t="n">
        <f aca="false" ca="false" dt2D="false" dtr="false" t="normal">F33</f>
        <v>568113.52</v>
      </c>
    </row>
    <row customHeight="true" ht="21" outlineLevel="0" r="33">
      <c r="A33" s="48" t="s">
        <v>278</v>
      </c>
      <c r="B33" s="143" t="s">
        <v>277</v>
      </c>
      <c r="C33" s="143" t="n">
        <v>9090020001</v>
      </c>
      <c r="D33" s="143" t="s">
        <v>254</v>
      </c>
      <c r="E33" s="138" t="n">
        <f aca="false" ca="false" dt2D="false" dtr="false" t="normal">E34</f>
        <v>788199.92</v>
      </c>
      <c r="F33" s="138" t="n">
        <f aca="false" ca="false" dt2D="false" dtr="false" t="normal">F34</f>
        <v>568113.52</v>
      </c>
    </row>
    <row customHeight="true" ht="36" outlineLevel="0" r="34">
      <c r="A34" s="48" t="s">
        <v>264</v>
      </c>
      <c r="B34" s="143" t="s">
        <v>277</v>
      </c>
      <c r="C34" s="143" t="n">
        <v>9090020001</v>
      </c>
      <c r="D34" s="143" t="n">
        <v>800</v>
      </c>
      <c r="E34" s="138" t="n">
        <f aca="false" ca="false" dt2D="false" dtr="false" t="normal">'приложение 9'!H31</f>
        <v>788199.92</v>
      </c>
      <c r="F34" s="138" t="n">
        <f aca="false" ca="false" dt2D="false" dtr="false" t="normal">'приложение 9'!J31</f>
        <v>568113.52</v>
      </c>
    </row>
    <row customHeight="true" ht="30" outlineLevel="0" r="35">
      <c r="A35" s="220" t="s">
        <v>279</v>
      </c>
      <c r="B35" s="190" t="s">
        <v>280</v>
      </c>
      <c r="C35" s="190" t="s">
        <v>497</v>
      </c>
      <c r="D35" s="190" t="s">
        <v>254</v>
      </c>
      <c r="E35" s="127" t="n">
        <f aca="false" ca="false" dt2D="false" dtr="false" t="normal">E36+E38+E40</f>
        <v>500000</v>
      </c>
      <c r="F35" s="127" t="n">
        <f aca="false" ca="false" dt2D="false" dtr="false" t="normal">F36+F38+F40</f>
        <v>500000</v>
      </c>
    </row>
    <row customHeight="true" hidden="true" ht="53.25" outlineLevel="0" r="36">
      <c r="A36" s="48" t="s">
        <v>282</v>
      </c>
      <c r="B36" s="143" t="s">
        <v>280</v>
      </c>
      <c r="C36" s="143" t="s">
        <v>283</v>
      </c>
      <c r="D36" s="143" t="s">
        <v>254</v>
      </c>
      <c r="E36" s="138" t="n"/>
      <c r="F36" s="138" t="n"/>
    </row>
    <row customHeight="true" hidden="true" ht="49.5" outlineLevel="0" r="37">
      <c r="A37" s="48" t="s">
        <v>500</v>
      </c>
      <c r="B37" s="141" t="s">
        <v>280</v>
      </c>
      <c r="C37" s="141" t="s">
        <v>283</v>
      </c>
      <c r="D37" s="141" t="n">
        <v>100</v>
      </c>
      <c r="E37" s="142" t="n"/>
      <c r="F37" s="142" t="n"/>
    </row>
    <row customHeight="true" ht="51" outlineLevel="0" r="38">
      <c r="A38" s="48" t="s">
        <v>287</v>
      </c>
      <c r="B38" s="141" t="s">
        <v>280</v>
      </c>
      <c r="C38" s="141" t="s">
        <v>288</v>
      </c>
      <c r="D38" s="141" t="s">
        <v>254</v>
      </c>
      <c r="E38" s="153" t="n">
        <f aca="false" ca="false" dt2D="false" dtr="false" t="normal">E39</f>
        <v>500000</v>
      </c>
      <c r="F38" s="153" t="n">
        <f aca="false" ca="false" dt2D="false" dtr="false" t="normal">F39</f>
        <v>500000</v>
      </c>
    </row>
    <row customHeight="true" ht="48" outlineLevel="0" r="39">
      <c r="A39" s="48" t="s">
        <v>501</v>
      </c>
      <c r="B39" s="143" t="s">
        <v>280</v>
      </c>
      <c r="C39" s="143" t="s">
        <v>288</v>
      </c>
      <c r="D39" s="143" t="n">
        <v>200</v>
      </c>
      <c r="E39" s="138" t="n">
        <f aca="false" ca="false" dt2D="false" dtr="false" t="normal">'приложение 9'!H41</f>
        <v>500000</v>
      </c>
      <c r="F39" s="138" t="n">
        <f aca="false" ca="false" dt2D="false" dtr="false" t="normal">'приложение 9'!J41</f>
        <v>500000</v>
      </c>
    </row>
    <row customHeight="true" hidden="true" ht="35.25" outlineLevel="0" r="40">
      <c r="A40" s="48" t="s">
        <v>281</v>
      </c>
      <c r="B40" s="143" t="s">
        <v>280</v>
      </c>
      <c r="C40" s="143" t="n">
        <v>9090020004</v>
      </c>
      <c r="D40" s="143" t="s">
        <v>254</v>
      </c>
      <c r="E40" s="138" t="n">
        <f aca="false" ca="false" dt2D="false" dtr="false" t="normal">E41</f>
        <v>0</v>
      </c>
      <c r="F40" s="138" t="n">
        <f aca="false" ca="false" dt2D="false" dtr="false" t="normal">F41</f>
        <v>0</v>
      </c>
    </row>
    <row customHeight="true" hidden="true" ht="18.75" outlineLevel="0" r="41">
      <c r="A41" s="48" t="s">
        <v>264</v>
      </c>
      <c r="B41" s="143" t="s">
        <v>280</v>
      </c>
      <c r="C41" s="143" t="n">
        <v>9090020004</v>
      </c>
      <c r="D41" s="143" t="n">
        <v>800</v>
      </c>
      <c r="E41" s="138" t="n">
        <f aca="false" ca="false" dt2D="false" dtr="false" t="normal">'приложение 9'!H34</f>
        <v>0</v>
      </c>
      <c r="F41" s="138" t="n">
        <f aca="false" ca="false" dt2D="false" dtr="false" t="normal">'приложение 9'!J34</f>
        <v>0</v>
      </c>
    </row>
    <row customHeight="true" ht="37.5" outlineLevel="0" r="42">
      <c r="A42" s="220" t="s">
        <v>502</v>
      </c>
      <c r="B42" s="190" t="s">
        <v>308</v>
      </c>
      <c r="C42" s="190" t="s">
        <v>497</v>
      </c>
      <c r="D42" s="190" t="s">
        <v>254</v>
      </c>
      <c r="E42" s="127" t="n">
        <f aca="false" ca="false" dt2D="false" dtr="false" t="normal">E43+E46</f>
        <v>459920</v>
      </c>
      <c r="F42" s="127" t="n">
        <f aca="false" ca="false" dt2D="false" dtr="false" t="normal">F43+F46</f>
        <v>489920</v>
      </c>
    </row>
    <row customHeight="true" ht="72.75" outlineLevel="0" r="43">
      <c r="A43" s="220" t="s">
        <v>503</v>
      </c>
      <c r="B43" s="190" t="s">
        <v>310</v>
      </c>
      <c r="C43" s="190" t="s">
        <v>504</v>
      </c>
      <c r="D43" s="190" t="s">
        <v>254</v>
      </c>
      <c r="E43" s="127" t="n">
        <f aca="false" ca="false" dt2D="false" dtr="false" t="normal">E44</f>
        <v>110000</v>
      </c>
      <c r="F43" s="127" t="n">
        <f aca="false" ca="false" dt2D="false" dtr="false" t="normal">F44</f>
        <v>110000</v>
      </c>
    </row>
    <row customHeight="true" ht="27" outlineLevel="0" r="44">
      <c r="A44" s="48" t="s">
        <v>505</v>
      </c>
      <c r="B44" s="143" t="s">
        <v>310</v>
      </c>
      <c r="C44" s="143" t="s">
        <v>527</v>
      </c>
      <c r="D44" s="143" t="s">
        <v>254</v>
      </c>
      <c r="E44" s="138" t="n">
        <f aca="false" ca="false" dt2D="false" dtr="false" t="normal">E45</f>
        <v>110000</v>
      </c>
      <c r="F44" s="138" t="n">
        <f aca="false" ca="false" dt2D="false" dtr="false" t="normal">F45</f>
        <v>110000</v>
      </c>
    </row>
    <row customHeight="true" ht="37.5" outlineLevel="0" r="45">
      <c r="A45" s="48" t="s">
        <v>330</v>
      </c>
      <c r="B45" s="143" t="s">
        <v>310</v>
      </c>
      <c r="C45" s="143" t="s">
        <v>312</v>
      </c>
      <c r="D45" s="143" t="s">
        <v>292</v>
      </c>
      <c r="E45" s="138" t="n">
        <f aca="false" ca="false" dt2D="false" dtr="false" t="normal">'приложение 9'!I46</f>
        <v>110000</v>
      </c>
      <c r="F45" s="138" t="n">
        <f aca="false" ca="false" dt2D="false" dtr="false" t="normal">'приложение 9'!K46</f>
        <v>110000</v>
      </c>
    </row>
    <row customHeight="true" ht="50.25" outlineLevel="0" r="46">
      <c r="A46" s="48" t="s">
        <v>313</v>
      </c>
      <c r="B46" s="143" t="s">
        <v>314</v>
      </c>
      <c r="C46" s="143" t="s">
        <v>497</v>
      </c>
      <c r="D46" s="143" t="s">
        <v>254</v>
      </c>
      <c r="E46" s="138" t="n">
        <f aca="false" ca="false" dt2D="false" dtr="false" t="normal">E47+E49</f>
        <v>349920</v>
      </c>
      <c r="F46" s="138" t="n">
        <f aca="false" ca="false" dt2D="false" dtr="false" t="normal">F47+F49</f>
        <v>379920</v>
      </c>
    </row>
    <row customHeight="true" ht="50.25" outlineLevel="0" r="47">
      <c r="A47" s="48" t="s">
        <v>315</v>
      </c>
      <c r="B47" s="143" t="s">
        <v>314</v>
      </c>
      <c r="C47" s="143" t="s">
        <v>316</v>
      </c>
      <c r="D47" s="143" t="s">
        <v>254</v>
      </c>
      <c r="E47" s="138" t="n">
        <f aca="false" ca="false" dt2D="false" dtr="false" t="normal">E48</f>
        <v>191460</v>
      </c>
      <c r="F47" s="138" t="n">
        <f aca="false" ca="false" dt2D="false" dtr="false" t="normal">F48</f>
        <v>241460</v>
      </c>
    </row>
    <row customHeight="true" ht="52.5" outlineLevel="0" r="48">
      <c r="A48" s="48" t="s">
        <v>501</v>
      </c>
      <c r="B48" s="143" t="s">
        <v>314</v>
      </c>
      <c r="C48" s="143" t="s">
        <v>316</v>
      </c>
      <c r="D48" s="143" t="n">
        <v>200</v>
      </c>
      <c r="E48" s="138" t="n">
        <f aca="false" ca="false" dt2D="false" dtr="false" t="normal">'приложение 9'!H49</f>
        <v>191460</v>
      </c>
      <c r="F48" s="138" t="n">
        <f aca="false" ca="false" dt2D="false" dtr="false" t="normal">'приложение 9'!J49</f>
        <v>241460</v>
      </c>
    </row>
    <row customHeight="true" ht="47.25" outlineLevel="0" r="49">
      <c r="A49" s="48" t="s">
        <v>506</v>
      </c>
      <c r="B49" s="143" t="s">
        <v>314</v>
      </c>
      <c r="C49" s="143" t="s">
        <v>318</v>
      </c>
      <c r="D49" s="143" t="s">
        <v>254</v>
      </c>
      <c r="E49" s="138" t="n">
        <f aca="false" ca="false" dt2D="false" dtr="false" t="normal">E50+E51</f>
        <v>158460</v>
      </c>
      <c r="F49" s="138" t="n">
        <f aca="false" ca="false" dt2D="false" dtr="false" t="normal">F50+F51</f>
        <v>138460</v>
      </c>
    </row>
    <row customHeight="true" ht="68.25" outlineLevel="0" r="50">
      <c r="A50" s="48" t="s">
        <v>500</v>
      </c>
      <c r="B50" s="141" t="s">
        <v>314</v>
      </c>
      <c r="C50" s="141" t="s">
        <v>318</v>
      </c>
      <c r="D50" s="141" t="n">
        <v>100</v>
      </c>
      <c r="E50" s="142" t="n">
        <f aca="false" ca="false" dt2D="false" dtr="false" t="normal">'приложение 9'!I51</f>
        <v>100000</v>
      </c>
      <c r="F50" s="142" t="n">
        <f aca="false" ca="false" dt2D="false" dtr="false" t="normal">'приложение 9'!K51</f>
        <v>100000</v>
      </c>
    </row>
    <row customHeight="true" ht="45.75" outlineLevel="0" r="51">
      <c r="A51" s="52" t="s">
        <v>289</v>
      </c>
      <c r="B51" s="143" t="s">
        <v>314</v>
      </c>
      <c r="C51" s="143" t="s">
        <v>318</v>
      </c>
      <c r="D51" s="143" t="s">
        <v>292</v>
      </c>
      <c r="E51" s="138" t="n">
        <f aca="false" ca="false" dt2D="false" dtr="false" t="normal">'приложение 9'!I52</f>
        <v>58460</v>
      </c>
      <c r="F51" s="138" t="n">
        <f aca="false" ca="false" dt2D="false" dtr="false" t="normal">'приложение 9'!K52</f>
        <v>38460</v>
      </c>
    </row>
    <row ht="15.75" outlineLevel="0" r="52">
      <c r="A52" s="220" t="s">
        <v>335</v>
      </c>
      <c r="B52" s="190" t="s">
        <v>322</v>
      </c>
      <c r="C52" s="190" t="s">
        <v>497</v>
      </c>
      <c r="D52" s="190" t="s">
        <v>254</v>
      </c>
      <c r="E52" s="127" t="n">
        <f aca="false" ca="false" dt2D="false" dtr="false" t="normal">E53+E63</f>
        <v>9183756.14</v>
      </c>
      <c r="F52" s="127" t="n">
        <f aca="false" ca="false" dt2D="false" dtr="false" t="normal">F53+F63</f>
        <v>10781392.54</v>
      </c>
    </row>
    <row customHeight="true" ht="18.75" outlineLevel="0" r="53">
      <c r="A53" s="225" t="s">
        <v>323</v>
      </c>
      <c r="B53" s="190" t="s">
        <v>324</v>
      </c>
      <c r="C53" s="190" t="s">
        <v>497</v>
      </c>
      <c r="D53" s="190" t="s">
        <v>254</v>
      </c>
      <c r="E53" s="127" t="n">
        <f aca="false" ca="false" dt2D="false" dtr="false" t="normal">E54+E56+E58</f>
        <v>180000</v>
      </c>
      <c r="F53" s="127" t="n">
        <f aca="false" ca="false" dt2D="false" dtr="false" t="normal">F54+F56+F58</f>
        <v>172500</v>
      </c>
    </row>
    <row customHeight="true" ht="39.75" outlineLevel="0" r="54">
      <c r="A54" s="52" t="s">
        <v>325</v>
      </c>
      <c r="B54" s="143" t="s">
        <v>324</v>
      </c>
      <c r="C54" s="143" t="s">
        <v>326</v>
      </c>
      <c r="D54" s="143" t="s">
        <v>254</v>
      </c>
      <c r="E54" s="138" t="n">
        <f aca="false" ca="false" dt2D="false" dtr="false" t="normal">E55</f>
        <v>144000</v>
      </c>
      <c r="F54" s="138" t="n">
        <f aca="false" ca="false" dt2D="false" dtr="false" t="normal">F55</f>
        <v>138000</v>
      </c>
    </row>
    <row ht="45" outlineLevel="0" r="55">
      <c r="A55" s="52" t="s">
        <v>330</v>
      </c>
      <c r="B55" s="143" t="s">
        <v>324</v>
      </c>
      <c r="C55" s="143" t="s">
        <v>326</v>
      </c>
      <c r="D55" s="143" t="s">
        <v>292</v>
      </c>
      <c r="E55" s="138" t="n">
        <f aca="false" ca="false" dt2D="false" dtr="false" t="normal">'приложение 9'!I57</f>
        <v>144000</v>
      </c>
      <c r="F55" s="138" t="n">
        <f aca="false" ca="false" dt2D="false" dtr="false" t="normal">'приложение 9'!K57</f>
        <v>138000</v>
      </c>
    </row>
    <row customHeight="true" ht="34.5" outlineLevel="0" r="56">
      <c r="A56" s="52" t="s">
        <v>331</v>
      </c>
      <c r="B56" s="143" t="s">
        <v>324</v>
      </c>
      <c r="C56" s="143" t="s">
        <v>332</v>
      </c>
      <c r="D56" s="143" t="s">
        <v>254</v>
      </c>
      <c r="E56" s="138" t="n">
        <f aca="false" ca="false" dt2D="false" dtr="false" t="normal">E57</f>
        <v>36000</v>
      </c>
      <c r="F56" s="138" t="n">
        <f aca="false" ca="false" dt2D="false" dtr="false" t="normal">F57</f>
        <v>34500</v>
      </c>
    </row>
    <row customHeight="true" ht="43.5" outlineLevel="0" r="57">
      <c r="A57" s="52" t="s">
        <v>289</v>
      </c>
      <c r="B57" s="143" t="s">
        <v>324</v>
      </c>
      <c r="C57" s="143" t="s">
        <v>332</v>
      </c>
      <c r="D57" s="143" t="s">
        <v>292</v>
      </c>
      <c r="E57" s="138" t="n">
        <f aca="false" ca="false" dt2D="false" dtr="false" t="normal">'приложение 9'!I61</f>
        <v>36000</v>
      </c>
      <c r="F57" s="138" t="n">
        <f aca="false" ca="false" dt2D="false" dtr="false" t="normal">'приложение 9'!K61</f>
        <v>34500</v>
      </c>
    </row>
    <row hidden="true" ht="45" outlineLevel="0" r="58">
      <c r="A58" s="234" t="s">
        <v>328</v>
      </c>
      <c r="B58" s="235" t="s">
        <v>324</v>
      </c>
      <c r="C58" s="235" t="s">
        <v>329</v>
      </c>
      <c r="D58" s="235" t="s">
        <v>254</v>
      </c>
      <c r="E58" s="236" t="n">
        <f aca="false" ca="false" dt2D="false" dtr="false" t="normal">E59</f>
        <v>0</v>
      </c>
      <c r="F58" s="236" t="n">
        <f aca="false" ca="false" dt2D="false" dtr="false" t="normal">F59</f>
        <v>0</v>
      </c>
    </row>
    <row customHeight="true" hidden="true" ht="43.5" outlineLevel="0" r="59">
      <c r="A59" s="234" t="s">
        <v>507</v>
      </c>
      <c r="B59" s="235" t="s">
        <v>324</v>
      </c>
      <c r="C59" s="235" t="s">
        <v>329</v>
      </c>
      <c r="D59" s="235" t="s">
        <v>292</v>
      </c>
      <c r="E59" s="236" t="n">
        <f aca="false" ca="false" dt2D="false" dtr="false" t="normal">'приложение 9'!I59</f>
        <v>0</v>
      </c>
      <c r="F59" s="236" t="n">
        <f aca="false" ca="false" dt2D="false" dtr="false" t="normal">'приложение 9'!K59</f>
        <v>0</v>
      </c>
    </row>
    <row customHeight="true" hidden="true" ht="17.25" outlineLevel="0" r="60">
      <c r="A60" s="220" t="s">
        <v>336</v>
      </c>
      <c r="B60" s="190" t="s">
        <v>337</v>
      </c>
      <c r="C60" s="190" t="s">
        <v>497</v>
      </c>
      <c r="D60" s="190" t="s">
        <v>254</v>
      </c>
      <c r="E60" s="127" t="n"/>
      <c r="F60" s="127" t="n"/>
    </row>
    <row customHeight="true" hidden="true" ht="47.25" outlineLevel="0" r="61">
      <c r="A61" s="48" t="s">
        <v>338</v>
      </c>
      <c r="B61" s="141" t="s">
        <v>337</v>
      </c>
      <c r="C61" s="141" t="s">
        <v>339</v>
      </c>
      <c r="D61" s="141" t="s">
        <v>254</v>
      </c>
      <c r="E61" s="153" t="n"/>
      <c r="F61" s="153" t="n"/>
    </row>
    <row customHeight="true" hidden="true" ht="22.5" outlineLevel="0" r="62">
      <c r="A62" s="48" t="s">
        <v>264</v>
      </c>
      <c r="B62" s="143" t="s">
        <v>337</v>
      </c>
      <c r="C62" s="143" t="s">
        <v>339</v>
      </c>
      <c r="D62" s="143" t="n">
        <v>800</v>
      </c>
      <c r="E62" s="138" t="n"/>
      <c r="F62" s="138" t="n"/>
    </row>
    <row customHeight="true" ht="36" outlineLevel="0" r="63">
      <c r="A63" s="220" t="s">
        <v>508</v>
      </c>
      <c r="B63" s="190" t="s">
        <v>342</v>
      </c>
      <c r="C63" s="190" t="s">
        <v>497</v>
      </c>
      <c r="D63" s="190" t="s">
        <v>254</v>
      </c>
      <c r="E63" s="127" t="n">
        <f aca="false" ca="false" dt2D="false" dtr="false" t="normal">E64+E68+E66+E70+E72</f>
        <v>9003756.14</v>
      </c>
      <c r="F63" s="127" t="n">
        <f aca="false" ca="false" dt2D="false" dtr="false" t="normal">F64+F68+F66+F70+F72</f>
        <v>10608892.54</v>
      </c>
    </row>
    <row ht="78.75" outlineLevel="0" r="64">
      <c r="A64" s="48" t="s">
        <v>343</v>
      </c>
      <c r="B64" s="143" t="s">
        <v>342</v>
      </c>
      <c r="C64" s="143" t="s">
        <v>344</v>
      </c>
      <c r="D64" s="143" t="s">
        <v>254</v>
      </c>
      <c r="E64" s="138" t="n">
        <f aca="false" ca="false" dt2D="false" dtr="false" t="normal">E65</f>
        <v>5363756.14</v>
      </c>
      <c r="F64" s="138" t="n">
        <f aca="false" ca="false" dt2D="false" dtr="false" t="normal">F65</f>
        <v>7068892.54</v>
      </c>
    </row>
    <row ht="47.25" outlineLevel="0" r="65">
      <c r="A65" s="48" t="s">
        <v>501</v>
      </c>
      <c r="B65" s="143" t="s">
        <v>342</v>
      </c>
      <c r="C65" s="143" t="s">
        <v>344</v>
      </c>
      <c r="D65" s="143" t="n">
        <v>200</v>
      </c>
      <c r="E65" s="138" t="n">
        <f aca="false" ca="false" dt2D="false" dtr="false" t="normal">'приложение 9'!H69</f>
        <v>5363756.14</v>
      </c>
      <c r="F65" s="138" t="n">
        <f aca="false" ca="false" dt2D="false" dtr="false" t="normal">'приложение 9'!J69</f>
        <v>7068892.54</v>
      </c>
    </row>
    <row customHeight="true" ht="38.25" outlineLevel="0" r="66">
      <c r="A66" s="48" t="s">
        <v>345</v>
      </c>
      <c r="B66" s="143" t="s">
        <v>342</v>
      </c>
      <c r="C66" s="143" t="s">
        <v>346</v>
      </c>
      <c r="D66" s="143" t="s">
        <v>254</v>
      </c>
      <c r="E66" s="138" t="n">
        <f aca="false" ca="false" dt2D="false" dtr="false" t="normal">E67</f>
        <v>500000</v>
      </c>
      <c r="F66" s="138" t="n">
        <f aca="false" ca="false" dt2D="false" dtr="false" t="normal">F67</f>
        <v>500000</v>
      </c>
    </row>
    <row customHeight="true" ht="33" outlineLevel="0" r="67">
      <c r="A67" s="48" t="s">
        <v>327</v>
      </c>
      <c r="B67" s="143" t="s">
        <v>342</v>
      </c>
      <c r="C67" s="143" t="s">
        <v>346</v>
      </c>
      <c r="D67" s="143" t="s">
        <v>292</v>
      </c>
      <c r="E67" s="138" t="n">
        <f aca="false" ca="false" dt2D="false" dtr="false" t="normal">'приложение 9'!I71</f>
        <v>500000</v>
      </c>
      <c r="F67" s="138" t="n">
        <f aca="false" ca="false" dt2D="false" dtr="false" t="normal">'приложение 9'!K71</f>
        <v>500000</v>
      </c>
    </row>
    <row ht="94.5" outlineLevel="0" r="68">
      <c r="A68" s="48" t="s">
        <v>485</v>
      </c>
      <c r="B68" s="143" t="s">
        <v>342</v>
      </c>
      <c r="C68" s="143" t="s">
        <v>348</v>
      </c>
      <c r="D68" s="143" t="s">
        <v>254</v>
      </c>
      <c r="E68" s="144" t="n">
        <f aca="false" ca="false" dt2D="false" dtr="false" t="normal">E69</f>
        <v>2640000</v>
      </c>
      <c r="F68" s="144" t="n">
        <f aca="false" ca="false" dt2D="false" dtr="false" t="normal">F69</f>
        <v>2540000</v>
      </c>
    </row>
    <row ht="47.25" outlineLevel="0" r="69">
      <c r="A69" s="48" t="s">
        <v>501</v>
      </c>
      <c r="B69" s="143" t="s">
        <v>342</v>
      </c>
      <c r="C69" s="143" t="s">
        <v>348</v>
      </c>
      <c r="D69" s="143" t="n">
        <v>200</v>
      </c>
      <c r="E69" s="138" t="n">
        <f aca="false" ca="false" dt2D="false" dtr="false" t="normal">'приложение 9'!H73</f>
        <v>2640000</v>
      </c>
      <c r="F69" s="138" t="n">
        <f aca="false" ca="false" dt2D="false" dtr="false" t="normal">'приложение 9'!J73</f>
        <v>2540000</v>
      </c>
    </row>
    <row ht="189" outlineLevel="0" r="70">
      <c r="A70" s="48" t="s">
        <v>510</v>
      </c>
      <c r="B70" s="143" t="s">
        <v>342</v>
      </c>
      <c r="C70" s="143" t="s">
        <v>355</v>
      </c>
      <c r="D70" s="143" t="s">
        <v>254</v>
      </c>
      <c r="E70" s="138" t="n">
        <f aca="false" ca="false" dt2D="false" dtr="false" t="normal">E71</f>
        <v>0</v>
      </c>
      <c r="F70" s="138" t="n">
        <f aca="false" ca="false" dt2D="false" dtr="false" t="normal">F71</f>
        <v>0</v>
      </c>
    </row>
    <row ht="15.75" outlineLevel="0" r="71">
      <c r="A71" s="48" t="s">
        <v>268</v>
      </c>
      <c r="B71" s="143" t="s">
        <v>342</v>
      </c>
      <c r="C71" s="143" t="s">
        <v>355</v>
      </c>
      <c r="D71" s="143" t="s">
        <v>269</v>
      </c>
      <c r="E71" s="138" t="n">
        <f aca="false" ca="false" dt2D="false" dtr="false" t="normal">'приложение 9'!I79</f>
        <v>0</v>
      </c>
      <c r="F71" s="138" t="n">
        <f aca="false" ca="false" dt2D="false" dtr="false" t="normal">'приложение 9'!K79</f>
        <v>0</v>
      </c>
    </row>
    <row customFormat="true" ht="31.5" outlineLevel="0" r="72" s="0">
      <c r="A72" s="53" t="s">
        <v>447</v>
      </c>
      <c r="B72" s="143" t="s">
        <v>342</v>
      </c>
      <c r="C72" s="126" t="s">
        <v>448</v>
      </c>
      <c r="D72" s="126" t="s">
        <v>254</v>
      </c>
      <c r="E72" s="138" t="n">
        <f aca="false" ca="false" dt2D="false" dtr="false" t="normal">E73</f>
        <v>500000</v>
      </c>
      <c r="F72" s="138" t="n">
        <f aca="false" ca="false" dt2D="false" dtr="false" t="normal">F73</f>
        <v>500000</v>
      </c>
    </row>
    <row customFormat="true" ht="47.25" outlineLevel="0" r="73" s="0">
      <c r="A73" s="53" t="s">
        <v>289</v>
      </c>
      <c r="B73" s="143" t="s">
        <v>342</v>
      </c>
      <c r="C73" s="126" t="s">
        <v>448</v>
      </c>
      <c r="D73" s="126" t="s">
        <v>292</v>
      </c>
      <c r="E73" s="138" t="n">
        <f aca="false" ca="false" dt2D="false" dtr="false" t="normal">'приложение 9'!I154</f>
        <v>500000</v>
      </c>
      <c r="F73" s="138" t="n">
        <f aca="false" ca="false" dt2D="false" dtr="false" t="normal">'приложение 9'!K154</f>
        <v>500000</v>
      </c>
    </row>
    <row ht="15.75" outlineLevel="0" r="74">
      <c r="A74" s="220" t="s">
        <v>365</v>
      </c>
      <c r="B74" s="190" t="s">
        <v>366</v>
      </c>
      <c r="C74" s="190" t="s">
        <v>497</v>
      </c>
      <c r="D74" s="190" t="s">
        <v>254</v>
      </c>
      <c r="E74" s="127" t="n">
        <f aca="false" ca="false" dt2D="false" dtr="false" t="normal">E75+E78+E85</f>
        <v>12810715.64</v>
      </c>
      <c r="F74" s="127" t="n">
        <f aca="false" ca="false" dt2D="false" dtr="false" t="normal">F75+F78+F85</f>
        <v>11585715.64</v>
      </c>
    </row>
    <row ht="15.75" outlineLevel="0" r="75">
      <c r="A75" s="129" t="s">
        <v>391</v>
      </c>
      <c r="B75" s="134" t="s">
        <v>392</v>
      </c>
      <c r="C75" s="134" t="s">
        <v>497</v>
      </c>
      <c r="D75" s="134" t="s">
        <v>254</v>
      </c>
      <c r="E75" s="146" t="n">
        <f aca="false" ca="false" dt2D="false" dtr="false" t="normal">E76</f>
        <v>530000</v>
      </c>
      <c r="F75" s="146" t="n">
        <f aca="false" ca="false" dt2D="false" dtr="false" t="normal">F76</f>
        <v>530000</v>
      </c>
    </row>
    <row customHeight="true" ht="37.5" outlineLevel="0" r="76">
      <c r="A76" s="53" t="s">
        <v>393</v>
      </c>
      <c r="B76" s="126" t="s">
        <v>392</v>
      </c>
      <c r="C76" s="126" t="s">
        <v>394</v>
      </c>
      <c r="D76" s="126" t="s">
        <v>254</v>
      </c>
      <c r="E76" s="144" t="n">
        <f aca="false" ca="false" dt2D="false" dtr="false" t="normal">E77</f>
        <v>530000</v>
      </c>
      <c r="F76" s="144" t="n">
        <f aca="false" ca="false" dt2D="false" dtr="false" t="normal">F77</f>
        <v>530000</v>
      </c>
    </row>
    <row customHeight="true" ht="50.25" outlineLevel="0" r="77">
      <c r="A77" s="53" t="s">
        <v>289</v>
      </c>
      <c r="B77" s="126" t="s">
        <v>392</v>
      </c>
      <c r="C77" s="126" t="s">
        <v>394</v>
      </c>
      <c r="D77" s="126" t="n">
        <v>200</v>
      </c>
      <c r="E77" s="144" t="n">
        <f aca="false" ca="false" dt2D="false" dtr="false" t="normal">'приложение 9'!H111</f>
        <v>530000</v>
      </c>
      <c r="F77" s="144" t="n">
        <f aca="false" ca="false" dt2D="false" dtr="false" t="normal">'приложение 9'!J111</f>
        <v>530000</v>
      </c>
    </row>
    <row ht="15.75" outlineLevel="0" r="78">
      <c r="A78" s="129" t="s">
        <v>511</v>
      </c>
      <c r="B78" s="134" t="s">
        <v>396</v>
      </c>
      <c r="C78" s="134" t="s">
        <v>497</v>
      </c>
      <c r="D78" s="134" t="s">
        <v>254</v>
      </c>
      <c r="E78" s="146" t="n">
        <f aca="false" ca="false" dt2D="false" dtr="false" t="normal">E79+E83+E81</f>
        <v>542000</v>
      </c>
      <c r="F78" s="146" t="n">
        <f aca="false" ca="false" dt2D="false" dtr="false" t="normal">F79+F83+F81</f>
        <v>562000</v>
      </c>
    </row>
    <row customHeight="true" ht="53.25" outlineLevel="0" r="79">
      <c r="A79" s="53" t="s">
        <v>512</v>
      </c>
      <c r="B79" s="126" t="s">
        <v>396</v>
      </c>
      <c r="C79" s="126" t="s">
        <v>402</v>
      </c>
      <c r="D79" s="126" t="s">
        <v>254</v>
      </c>
      <c r="E79" s="144" t="n">
        <f aca="false" ca="false" dt2D="false" dtr="false" t="normal">E80</f>
        <v>122000</v>
      </c>
      <c r="F79" s="144" t="n">
        <f aca="false" ca="false" dt2D="false" dtr="false" t="normal">F80</f>
        <v>122000</v>
      </c>
    </row>
    <row customHeight="true" ht="54.75" outlineLevel="0" r="80">
      <c r="A80" s="53" t="s">
        <v>289</v>
      </c>
      <c r="B80" s="126" t="s">
        <v>396</v>
      </c>
      <c r="C80" s="126" t="s">
        <v>402</v>
      </c>
      <c r="D80" s="126" t="n">
        <v>200</v>
      </c>
      <c r="E80" s="144" t="n">
        <f aca="false" ca="false" dt2D="false" dtr="false" t="normal">'приложение 9'!H114</f>
        <v>122000</v>
      </c>
      <c r="F80" s="144" t="n">
        <f aca="false" ca="false" dt2D="false" dtr="false" t="normal">'приложение 9'!J114</f>
        <v>122000</v>
      </c>
    </row>
    <row customFormat="true" customHeight="true" ht="27.75" outlineLevel="0" r="81" s="0">
      <c r="A81" s="53" t="s">
        <v>403</v>
      </c>
      <c r="B81" s="126" t="s">
        <v>396</v>
      </c>
      <c r="C81" s="126" t="s">
        <v>404</v>
      </c>
      <c r="D81" s="126" t="s">
        <v>254</v>
      </c>
      <c r="E81" s="144" t="n">
        <f aca="false" ca="false" dt2D="false" dtr="false" t="normal">E82</f>
        <v>100000</v>
      </c>
      <c r="F81" s="144" t="n">
        <f aca="false" ca="false" dt2D="false" dtr="false" t="normal">F82</f>
        <v>100000</v>
      </c>
    </row>
    <row customFormat="true" customHeight="true" ht="54.75" outlineLevel="0" r="82" s="0">
      <c r="A82" s="53" t="s">
        <v>263</v>
      </c>
      <c r="B82" s="126" t="s">
        <v>396</v>
      </c>
      <c r="C82" s="126" t="s">
        <v>404</v>
      </c>
      <c r="D82" s="126" t="s">
        <v>292</v>
      </c>
      <c r="E82" s="144" t="n">
        <v>100000</v>
      </c>
      <c r="F82" s="144" t="n">
        <v>100000</v>
      </c>
    </row>
    <row customHeight="true" ht="132" outlineLevel="0" r="83">
      <c r="A83" s="53" t="s">
        <v>513</v>
      </c>
      <c r="B83" s="126" t="s">
        <v>396</v>
      </c>
      <c r="C83" s="126" t="s">
        <v>406</v>
      </c>
      <c r="D83" s="126" t="s">
        <v>254</v>
      </c>
      <c r="E83" s="144" t="n">
        <f aca="false" ca="false" dt2D="false" dtr="false" t="normal">E84</f>
        <v>320000</v>
      </c>
      <c r="F83" s="144" t="n">
        <f aca="false" ca="false" dt2D="false" dtr="false" t="normal">F84</f>
        <v>340000</v>
      </c>
    </row>
    <row ht="15.75" outlineLevel="0" r="84">
      <c r="A84" s="53" t="s">
        <v>514</v>
      </c>
      <c r="B84" s="126" t="s">
        <v>396</v>
      </c>
      <c r="C84" s="126" t="s">
        <v>406</v>
      </c>
      <c r="D84" s="126" t="s">
        <v>269</v>
      </c>
      <c r="E84" s="144" t="n">
        <f aca="false" ca="false" dt2D="false" dtr="false" t="normal">'приложение 9'!I118</f>
        <v>320000</v>
      </c>
      <c r="F84" s="144" t="n">
        <f aca="false" ca="false" dt2D="false" dtr="false" t="normal">'приложение 9'!K118</f>
        <v>340000</v>
      </c>
    </row>
    <row ht="15.75" outlineLevel="0" r="85">
      <c r="A85" s="220" t="s">
        <v>367</v>
      </c>
      <c r="B85" s="190" t="s">
        <v>368</v>
      </c>
      <c r="C85" s="190" t="s">
        <v>497</v>
      </c>
      <c r="D85" s="190" t="s">
        <v>254</v>
      </c>
      <c r="E85" s="127" t="n">
        <f aca="false" ca="false" dt2D="false" dtr="false" t="normal">E86+E88+E90+E92+E96+E98+E100+E102+E94+E104</f>
        <v>11738715.64</v>
      </c>
      <c r="F85" s="127" t="n">
        <f aca="false" ca="false" dt2D="false" dtr="false" t="normal">F86+F88+F90+F92+F96+F98+F100+F102+F94+F104</f>
        <v>10493715.64</v>
      </c>
    </row>
    <row customHeight="true" ht="50.25" outlineLevel="0" r="86">
      <c r="A86" s="48" t="s">
        <v>369</v>
      </c>
      <c r="B86" s="143" t="s">
        <v>368</v>
      </c>
      <c r="C86" s="143" t="s">
        <v>370</v>
      </c>
      <c r="D86" s="143" t="s">
        <v>254</v>
      </c>
      <c r="E86" s="138" t="n">
        <f aca="false" ca="false" dt2D="false" dtr="false" t="normal">E87</f>
        <v>5780000</v>
      </c>
      <c r="F86" s="138" t="n">
        <f aca="false" ca="false" dt2D="false" dtr="false" t="normal">F87</f>
        <v>5030000</v>
      </c>
    </row>
    <row ht="47.25" outlineLevel="0" r="87">
      <c r="A87" s="48" t="s">
        <v>501</v>
      </c>
      <c r="B87" s="143" t="s">
        <v>368</v>
      </c>
      <c r="C87" s="143" t="s">
        <v>370</v>
      </c>
      <c r="D87" s="143" t="n">
        <v>200</v>
      </c>
      <c r="E87" s="138" t="n">
        <f aca="false" ca="false" dt2D="false" dtr="false" t="normal">'приложение 9'!H88</f>
        <v>5780000</v>
      </c>
      <c r="F87" s="138" t="n">
        <f aca="false" ca="false" dt2D="false" dtr="false" t="normal">'приложение 9'!J88</f>
        <v>5030000</v>
      </c>
    </row>
    <row customHeight="true" ht="54.75" outlineLevel="0" r="88">
      <c r="A88" s="48" t="s">
        <v>371</v>
      </c>
      <c r="B88" s="141" t="s">
        <v>368</v>
      </c>
      <c r="C88" s="141" t="s">
        <v>372</v>
      </c>
      <c r="D88" s="141" t="s">
        <v>254</v>
      </c>
      <c r="E88" s="153" t="n">
        <f aca="false" ca="false" dt2D="false" dtr="false" t="normal">E89</f>
        <v>2088715.64</v>
      </c>
      <c r="F88" s="153" t="n">
        <f aca="false" ca="false" dt2D="false" dtr="false" t="normal">F89</f>
        <v>1468715.64</v>
      </c>
    </row>
    <row ht="47.25" outlineLevel="0" r="89">
      <c r="A89" s="48" t="s">
        <v>501</v>
      </c>
      <c r="B89" s="143" t="s">
        <v>368</v>
      </c>
      <c r="C89" s="143" t="s">
        <v>372</v>
      </c>
      <c r="D89" s="143" t="n">
        <v>200</v>
      </c>
      <c r="E89" s="138" t="n">
        <f aca="false" ca="false" dt2D="false" dtr="false" t="normal">'приложение 9'!H90</f>
        <v>2088715.64</v>
      </c>
      <c r="F89" s="138" t="n">
        <f aca="false" ca="false" dt2D="false" dtr="false" t="normal">'приложение 9'!J90</f>
        <v>1468715.64</v>
      </c>
    </row>
    <row customHeight="true" ht="21.75" outlineLevel="0" r="90">
      <c r="A90" s="48" t="s">
        <v>373</v>
      </c>
      <c r="B90" s="143" t="s">
        <v>368</v>
      </c>
      <c r="C90" s="143" t="s">
        <v>374</v>
      </c>
      <c r="D90" s="143" t="s">
        <v>254</v>
      </c>
      <c r="E90" s="138" t="n">
        <f aca="false" ca="false" dt2D="false" dtr="false" t="normal">E91</f>
        <v>230000</v>
      </c>
      <c r="F90" s="138" t="n">
        <f aca="false" ca="false" dt2D="false" dtr="false" t="normal">F91</f>
        <v>230000</v>
      </c>
    </row>
    <row customHeight="true" ht="45.75" outlineLevel="0" r="91">
      <c r="A91" s="48" t="s">
        <v>501</v>
      </c>
      <c r="B91" s="143" t="s">
        <v>368</v>
      </c>
      <c r="C91" s="143" t="s">
        <v>374</v>
      </c>
      <c r="D91" s="143" t="n">
        <v>200</v>
      </c>
      <c r="E91" s="138" t="n">
        <f aca="false" ca="false" dt2D="false" dtr="false" t="normal">'приложение 9'!H92</f>
        <v>230000</v>
      </c>
      <c r="F91" s="138" t="n">
        <f aca="false" ca="false" dt2D="false" dtr="false" t="normal">'приложение 9'!J92</f>
        <v>230000</v>
      </c>
    </row>
    <row customHeight="true" hidden="true" ht="37.5" outlineLevel="0" r="92">
      <c r="A92" s="48" t="s">
        <v>375</v>
      </c>
      <c r="B92" s="143" t="s">
        <v>368</v>
      </c>
      <c r="C92" s="143" t="s">
        <v>376</v>
      </c>
      <c r="D92" s="143" t="s">
        <v>254</v>
      </c>
      <c r="E92" s="138" t="n">
        <f aca="false" ca="false" dt2D="false" dtr="false" t="normal">E93</f>
        <v>0</v>
      </c>
      <c r="F92" s="138" t="n">
        <f aca="false" ca="false" dt2D="false" dtr="false" t="normal">F93</f>
        <v>0</v>
      </c>
    </row>
    <row hidden="true" ht="47.25" outlineLevel="0" r="93">
      <c r="A93" s="53" t="s">
        <v>515</v>
      </c>
      <c r="B93" s="143" t="s">
        <v>368</v>
      </c>
      <c r="C93" s="143" t="s">
        <v>376</v>
      </c>
      <c r="D93" s="143" t="n">
        <v>200</v>
      </c>
      <c r="E93" s="138" t="n">
        <f aca="false" ca="false" dt2D="false" dtr="false" t="normal">'приложение 9'!H94</f>
        <v>0</v>
      </c>
      <c r="F93" s="138" t="n">
        <f aca="false" ca="false" dt2D="false" dtr="false" t="normal">'приложение 9'!J94</f>
        <v>0</v>
      </c>
    </row>
    <row customFormat="true" ht="15.75" outlineLevel="0" r="94" s="0">
      <c r="A94" s="53" t="s">
        <v>377</v>
      </c>
      <c r="B94" s="143" t="s">
        <v>368</v>
      </c>
      <c r="C94" s="126" t="s">
        <v>378</v>
      </c>
      <c r="D94" s="143" t="s">
        <v>254</v>
      </c>
      <c r="E94" s="138" t="n">
        <f aca="false" ca="false" dt2D="false" dtr="false" t="normal">E95</f>
        <v>1100000</v>
      </c>
      <c r="F94" s="138" t="n">
        <f aca="false" ca="false" dt2D="false" dtr="false" t="normal">F95</f>
        <v>1300000</v>
      </c>
    </row>
    <row customFormat="true" ht="47.25" outlineLevel="0" r="95" s="0">
      <c r="A95" s="53" t="s">
        <v>263</v>
      </c>
      <c r="B95" s="143" t="s">
        <v>368</v>
      </c>
      <c r="C95" s="126" t="s">
        <v>378</v>
      </c>
      <c r="D95" s="143" t="s">
        <v>292</v>
      </c>
      <c r="E95" s="138" t="n">
        <f aca="false" ca="false" dt2D="false" dtr="false" t="normal">'приложение 9'!I96</f>
        <v>1100000</v>
      </c>
      <c r="F95" s="138" t="n">
        <f aca="false" ca="false" dt2D="false" dtr="false" t="normal">'приложение 9'!K96</f>
        <v>1300000</v>
      </c>
    </row>
    <row customHeight="true" ht="35.25" outlineLevel="0" r="96">
      <c r="A96" s="48" t="s">
        <v>379</v>
      </c>
      <c r="B96" s="143" t="s">
        <v>368</v>
      </c>
      <c r="C96" s="143" t="s">
        <v>380</v>
      </c>
      <c r="D96" s="143" t="s">
        <v>254</v>
      </c>
      <c r="E96" s="138" t="n">
        <f aca="false" ca="false" dt2D="false" dtr="false" t="normal">E97</f>
        <v>1950000</v>
      </c>
      <c r="F96" s="138" t="n">
        <f aca="false" ca="false" dt2D="false" dtr="false" t="normal">F97</f>
        <v>1875000</v>
      </c>
    </row>
    <row ht="47.25" outlineLevel="0" r="97">
      <c r="A97" s="48" t="s">
        <v>516</v>
      </c>
      <c r="B97" s="143" t="s">
        <v>368</v>
      </c>
      <c r="C97" s="143" t="s">
        <v>380</v>
      </c>
      <c r="D97" s="143" t="n">
        <v>200</v>
      </c>
      <c r="E97" s="138" t="n">
        <f aca="false" ca="false" dt2D="false" dtr="false" t="normal">'приложение 9'!H98</f>
        <v>1950000</v>
      </c>
      <c r="F97" s="138" t="n">
        <f aca="false" ca="false" dt2D="false" dtr="false" t="normal">'приложение 9'!J98</f>
        <v>1875000</v>
      </c>
    </row>
    <row ht="110.25" outlineLevel="0" r="98">
      <c r="A98" s="48" t="s">
        <v>381</v>
      </c>
      <c r="B98" s="143" t="s">
        <v>368</v>
      </c>
      <c r="C98" s="143" t="s">
        <v>382</v>
      </c>
      <c r="D98" s="143" t="s">
        <v>254</v>
      </c>
      <c r="E98" s="138" t="n">
        <f aca="false" ca="false" dt2D="false" dtr="false" t="normal">E99</f>
        <v>120000</v>
      </c>
      <c r="F98" s="138" t="n">
        <f aca="false" ca="false" dt2D="false" dtr="false" t="normal">F99</f>
        <v>120000</v>
      </c>
    </row>
    <row ht="47.25" outlineLevel="0" r="99">
      <c r="A99" s="48" t="s">
        <v>330</v>
      </c>
      <c r="B99" s="143" t="s">
        <v>368</v>
      </c>
      <c r="C99" s="143" t="s">
        <v>382</v>
      </c>
      <c r="D99" s="143" t="s">
        <v>292</v>
      </c>
      <c r="E99" s="138" t="n">
        <f aca="false" ca="false" dt2D="false" dtr="false" t="normal">'приложение 9'!I100</f>
        <v>120000</v>
      </c>
      <c r="F99" s="138" t="n">
        <f aca="false" ca="false" dt2D="false" dtr="false" t="normal">'приложение 9'!K100</f>
        <v>120000</v>
      </c>
    </row>
    <row ht="94.5" outlineLevel="0" r="100">
      <c r="A100" s="48" t="s">
        <v>383</v>
      </c>
      <c r="B100" s="143" t="s">
        <v>368</v>
      </c>
      <c r="C100" s="143" t="s">
        <v>384</v>
      </c>
      <c r="D100" s="143" t="s">
        <v>254</v>
      </c>
      <c r="E100" s="138" t="n">
        <f aca="false" ca="false" dt2D="false" dtr="false" t="normal">E101</f>
        <v>120000</v>
      </c>
      <c r="F100" s="138" t="n">
        <f aca="false" ca="false" dt2D="false" dtr="false" t="normal">F101</f>
        <v>120000</v>
      </c>
    </row>
    <row customHeight="true" ht="45" outlineLevel="0" r="101">
      <c r="A101" s="48" t="s">
        <v>330</v>
      </c>
      <c r="B101" s="143" t="s">
        <v>368</v>
      </c>
      <c r="C101" s="143" t="s">
        <v>384</v>
      </c>
      <c r="D101" s="143" t="s">
        <v>292</v>
      </c>
      <c r="E101" s="138" t="n">
        <f aca="false" ca="false" dt2D="false" dtr="false" t="normal">'приложение 9'!I102</f>
        <v>120000</v>
      </c>
      <c r="F101" s="138" t="n">
        <f aca="false" ca="false" dt2D="false" dtr="false" t="normal">'приложение 9'!K102</f>
        <v>120000</v>
      </c>
    </row>
    <row customHeight="true" hidden="true" ht="0.75" outlineLevel="0" r="102">
      <c r="A102" s="48" t="s">
        <v>385</v>
      </c>
      <c r="B102" s="143" t="s">
        <v>368</v>
      </c>
      <c r="C102" s="143" t="s">
        <v>386</v>
      </c>
      <c r="D102" s="143" t="s">
        <v>254</v>
      </c>
      <c r="E102" s="138" t="n">
        <f aca="false" ca="false" dt2D="false" dtr="false" t="normal">E103</f>
        <v>0</v>
      </c>
      <c r="F102" s="138" t="n">
        <f aca="false" ca="false" dt2D="false" dtr="false" t="normal">F103</f>
        <v>0</v>
      </c>
    </row>
    <row hidden="true" ht="47.25" outlineLevel="0" r="103">
      <c r="A103" s="48" t="s">
        <v>289</v>
      </c>
      <c r="B103" s="143" t="s">
        <v>368</v>
      </c>
      <c r="C103" s="143" t="s">
        <v>386</v>
      </c>
      <c r="D103" s="143" t="s">
        <v>292</v>
      </c>
      <c r="E103" s="138" t="n">
        <f aca="false" ca="false" dt2D="false" dtr="false" t="normal">'приложение 9'!I104</f>
        <v>0</v>
      </c>
      <c r="F103" s="138" t="n">
        <f aca="false" ca="false" dt2D="false" dtr="false" t="normal">'приложение 9'!K104</f>
        <v>0</v>
      </c>
    </row>
    <row customFormat="true" ht="110.25" outlineLevel="0" r="104" s="0">
      <c r="A104" s="53" t="s">
        <v>387</v>
      </c>
      <c r="B104" s="143" t="s">
        <v>368</v>
      </c>
      <c r="C104" s="126" t="s">
        <v>388</v>
      </c>
      <c r="D104" s="143" t="s">
        <v>254</v>
      </c>
      <c r="E104" s="138" t="n">
        <f aca="false" ca="false" dt2D="false" dtr="false" t="normal">E105</f>
        <v>350000</v>
      </c>
      <c r="F104" s="138" t="n">
        <f aca="false" ca="false" dt2D="false" dtr="false" t="normal">F105</f>
        <v>350000</v>
      </c>
    </row>
    <row customFormat="true" ht="15.75" outlineLevel="0" r="105" s="0">
      <c r="A105" s="53" t="s">
        <v>268</v>
      </c>
      <c r="B105" s="143" t="s">
        <v>368</v>
      </c>
      <c r="C105" s="126" t="s">
        <v>388</v>
      </c>
      <c r="D105" s="143" t="s">
        <v>269</v>
      </c>
      <c r="E105" s="138" t="n">
        <f aca="false" ca="false" dt2D="false" dtr="false" t="normal">'приложение 9'!I106</f>
        <v>350000</v>
      </c>
      <c r="F105" s="138" t="n">
        <f aca="false" ca="false" dt2D="false" dtr="false" t="normal">'приложение 9'!K106</f>
        <v>350000</v>
      </c>
    </row>
    <row customHeight="true" ht="21.75" outlineLevel="0" r="106">
      <c r="A106" s="220" t="s">
        <v>517</v>
      </c>
      <c r="B106" s="190" t="s">
        <v>410</v>
      </c>
      <c r="C106" s="190" t="s">
        <v>497</v>
      </c>
      <c r="D106" s="190" t="s">
        <v>254</v>
      </c>
      <c r="E106" s="127" t="n">
        <f aca="false" ca="false" dt2D="false" dtr="false" t="normal">E107</f>
        <v>150000</v>
      </c>
      <c r="F106" s="127" t="n">
        <f aca="false" ca="false" dt2D="false" dtr="false" t="normal">F107</f>
        <v>150000</v>
      </c>
    </row>
    <row customFormat="true" ht="15.75" outlineLevel="0" r="107" s="72">
      <c r="A107" s="220" t="s">
        <v>518</v>
      </c>
      <c r="B107" s="190" t="s">
        <v>412</v>
      </c>
      <c r="C107" s="190" t="s">
        <v>497</v>
      </c>
      <c r="D107" s="190" t="s">
        <v>254</v>
      </c>
      <c r="E107" s="127" t="n">
        <f aca="false" ca="false" dt2D="false" dtr="false" t="normal">E108</f>
        <v>150000</v>
      </c>
      <c r="F107" s="127" t="n">
        <f aca="false" ca="false" dt2D="false" dtr="false" t="normal">F108</f>
        <v>150000</v>
      </c>
    </row>
    <row customHeight="true" ht="51.75" outlineLevel="0" r="108">
      <c r="A108" s="53" t="s">
        <v>413</v>
      </c>
      <c r="B108" s="126" t="s">
        <v>412</v>
      </c>
      <c r="C108" s="126" t="s">
        <v>414</v>
      </c>
      <c r="D108" s="126" t="s">
        <v>254</v>
      </c>
      <c r="E108" s="138" t="n">
        <f aca="false" ca="false" dt2D="false" dtr="false" t="normal">E109</f>
        <v>150000</v>
      </c>
      <c r="F108" s="138" t="n">
        <f aca="false" ca="false" dt2D="false" dtr="false" t="normal">F109</f>
        <v>150000</v>
      </c>
    </row>
    <row customHeight="true" ht="49.5" outlineLevel="0" r="109">
      <c r="A109" s="53" t="s">
        <v>304</v>
      </c>
      <c r="B109" s="143" t="s">
        <v>412</v>
      </c>
      <c r="C109" s="143" t="s">
        <v>414</v>
      </c>
      <c r="D109" s="143" t="n">
        <v>200</v>
      </c>
      <c r="E109" s="138" t="n">
        <f aca="false" ca="false" dt2D="false" dtr="false" t="normal">'приложение 9'!H123</f>
        <v>150000</v>
      </c>
      <c r="F109" s="138" t="n">
        <f aca="false" ca="false" dt2D="false" dtr="false" t="normal">'приложение 9'!J123</f>
        <v>150000</v>
      </c>
    </row>
    <row ht="15.75" outlineLevel="0" r="110">
      <c r="A110" s="220" t="s">
        <v>519</v>
      </c>
      <c r="B110" s="190" t="n">
        <v>1000</v>
      </c>
      <c r="C110" s="190" t="s">
        <v>497</v>
      </c>
      <c r="D110" s="190" t="s">
        <v>254</v>
      </c>
      <c r="E110" s="127" t="n">
        <f aca="false" ca="false" dt2D="false" dtr="false" t="normal">E111+E114</f>
        <v>402958.32</v>
      </c>
      <c r="F110" s="127" t="n">
        <f aca="false" ca="false" dt2D="false" dtr="false" t="normal">F111+F114</f>
        <v>402958.32</v>
      </c>
    </row>
    <row customFormat="true" ht="15.75" outlineLevel="0" r="111" s="72">
      <c r="A111" s="220" t="s">
        <v>520</v>
      </c>
      <c r="B111" s="190" t="n">
        <v>1001</v>
      </c>
      <c r="C111" s="190" t="s">
        <v>497</v>
      </c>
      <c r="D111" s="190" t="s">
        <v>254</v>
      </c>
      <c r="E111" s="127" t="n">
        <f aca="false" ca="false" dt2D="false" dtr="false" t="normal">E112</f>
        <v>228958.32</v>
      </c>
      <c r="F111" s="127" t="n">
        <f aca="false" ca="false" dt2D="false" dtr="false" t="normal">F112</f>
        <v>228958.32</v>
      </c>
    </row>
    <row ht="31.5" outlineLevel="0" r="112">
      <c r="A112" s="48" t="s">
        <v>419</v>
      </c>
      <c r="B112" s="143" t="n">
        <v>1001</v>
      </c>
      <c r="C112" s="143" t="s">
        <v>420</v>
      </c>
      <c r="D112" s="143" t="s">
        <v>254</v>
      </c>
      <c r="E112" s="138" t="n">
        <f aca="false" ca="false" dt2D="false" dtr="false" t="normal">E113</f>
        <v>228958.32</v>
      </c>
      <c r="F112" s="138" t="n">
        <f aca="false" ca="false" dt2D="false" dtr="false" t="normal">F113</f>
        <v>228958.32</v>
      </c>
    </row>
    <row ht="31.5" outlineLevel="0" r="113">
      <c r="A113" s="53" t="s">
        <v>521</v>
      </c>
      <c r="B113" s="143" t="n">
        <v>1001</v>
      </c>
      <c r="C113" s="143" t="s">
        <v>420</v>
      </c>
      <c r="D113" s="143" t="n">
        <v>300</v>
      </c>
      <c r="E113" s="138" t="n">
        <f aca="false" ca="false" dt2D="false" dtr="false" t="normal">'приложение 9'!H128</f>
        <v>228958.32</v>
      </c>
      <c r="F113" s="138" t="n">
        <f aca="false" ca="false" dt2D="false" dtr="false" t="normal">'приложение 9'!J128</f>
        <v>228958.32</v>
      </c>
    </row>
    <row customFormat="true" ht="31.5" outlineLevel="0" r="114" s="72">
      <c r="A114" s="220" t="s">
        <v>422</v>
      </c>
      <c r="B114" s="190" t="n">
        <v>1006</v>
      </c>
      <c r="C114" s="190" t="s">
        <v>497</v>
      </c>
      <c r="D114" s="190" t="s">
        <v>254</v>
      </c>
      <c r="E114" s="127" t="n">
        <f aca="false" ca="false" dt2D="false" dtr="false" t="normal">E115</f>
        <v>174000</v>
      </c>
      <c r="F114" s="127" t="n">
        <f aca="false" ca="false" dt2D="false" dtr="false" t="normal">F115</f>
        <v>174000</v>
      </c>
    </row>
    <row ht="94.5" outlineLevel="0" r="115">
      <c r="A115" s="48" t="s">
        <v>423</v>
      </c>
      <c r="B115" s="143" t="n">
        <v>1006</v>
      </c>
      <c r="C115" s="143" t="s">
        <v>424</v>
      </c>
      <c r="D115" s="143" t="s">
        <v>254</v>
      </c>
      <c r="E115" s="138" t="n">
        <f aca="false" ca="false" dt2D="false" dtr="false" t="normal">E116</f>
        <v>174000</v>
      </c>
      <c r="F115" s="138" t="n">
        <f aca="false" ca="false" dt2D="false" dtr="false" t="normal">F116</f>
        <v>174000</v>
      </c>
    </row>
    <row ht="31.5" outlineLevel="0" r="116">
      <c r="A116" s="53" t="s">
        <v>421</v>
      </c>
      <c r="B116" s="143" t="n">
        <v>1006</v>
      </c>
      <c r="C116" s="143" t="s">
        <v>424</v>
      </c>
      <c r="D116" s="143" t="n">
        <v>300</v>
      </c>
      <c r="E116" s="138" t="n">
        <f aca="false" ca="false" dt2D="false" dtr="false" t="normal">'приложение 9'!H131</f>
        <v>174000</v>
      </c>
      <c r="F116" s="138" t="n">
        <f aca="false" ca="false" dt2D="false" dtr="false" t="normal">'приложение 9'!J131</f>
        <v>174000</v>
      </c>
    </row>
    <row ht="15.75" outlineLevel="0" r="117">
      <c r="A117" s="53" t="s">
        <v>487</v>
      </c>
      <c r="B117" s="143" t="n"/>
      <c r="C117" s="143" t="n"/>
      <c r="D117" s="143" t="n"/>
      <c r="E117" s="138" t="n">
        <f aca="false" ca="false" dt2D="false" dtr="false" t="normal">'приложение 9'!I155</f>
        <v>773500</v>
      </c>
      <c r="F117" s="138" t="n">
        <f aca="false" ca="false" dt2D="false" dtr="false" t="normal">'приложение 9'!K155</f>
        <v>1599950</v>
      </c>
    </row>
    <row customHeight="true" ht="31.5" outlineLevel="0" r="118">
      <c r="A118" s="227" t="s">
        <v>522</v>
      </c>
      <c r="B118" s="228" t="s"/>
      <c r="C118" s="228" t="s"/>
      <c r="D118" s="229" t="s"/>
      <c r="E118" s="146" t="n">
        <f aca="false" ca="false" dt2D="false" dtr="false" t="normal">E18+E42+E52+E74+E106+E110+E117</f>
        <v>30940000</v>
      </c>
      <c r="F118" s="146" t="n">
        <f aca="false" ca="false" dt2D="false" dtr="false" t="normal">F18+F42+F52+F74+F106+F110+F117</f>
        <v>31999000</v>
      </c>
    </row>
  </sheetData>
  <mergeCells count="20">
    <mergeCell ref="A118:D118"/>
    <mergeCell ref="C16:C17"/>
    <mergeCell ref="D16:D17"/>
    <mergeCell ref="B16:B17"/>
    <mergeCell ref="A1:F1"/>
    <mergeCell ref="A2:F2"/>
    <mergeCell ref="A6:F6"/>
    <mergeCell ref="A11:F11"/>
    <mergeCell ref="A12:F12"/>
    <mergeCell ref="A13:F13"/>
    <mergeCell ref="F15:F17"/>
    <mergeCell ref="A7:E7"/>
    <mergeCell ref="A8:E8"/>
    <mergeCell ref="A9:E9"/>
    <mergeCell ref="E15:E17"/>
    <mergeCell ref="A15:A17"/>
    <mergeCell ref="B15:D15"/>
    <mergeCell ref="A3:F3"/>
    <mergeCell ref="A4:F4"/>
    <mergeCell ref="A5:F5"/>
  </mergeCells>
  <pageMargins bottom="0.393700778484344" footer="0.31496062874794" header="0.31496062874794" left="1.18110227584839" right="0.393700778484344" top="0.787401556968689"/>
  <pageSetup fitToHeight="1" fitToWidth="1" orientation="portrait" paperHeight="297mm" paperSize="9" paperWidth="210mm" scale="96"/>
  <rowBreaks count="1" manualBreakCount="1">
    <brk id="115" man="true" max="16383"/>
  </rowBreaks>
</worksheet>
</file>

<file path=xl/worksheets/sheet2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11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0.8554679669456"/>
    <col customWidth="true" max="2" min="2" outlineLevel="0" width="6.42578146740498"/>
    <col customWidth="true" max="3" min="3" outlineLevel="0" width="14.1406254784231"/>
    <col customWidth="true" max="4" min="4" outlineLevel="0" width="6.85546898194269"/>
    <col customWidth="true" max="5" min="5" outlineLevel="0" width="14.1406254784231"/>
    <col customWidth="true" max="6" min="6" outlineLevel="0" width="16.2851559889819"/>
  </cols>
  <sheetData>
    <row outlineLevel="0" r="1">
      <c r="A1" s="3" t="s">
        <v>523</v>
      </c>
      <c r="B1" s="3" t="s"/>
      <c r="C1" s="3" t="s"/>
      <c r="D1" s="3" t="s"/>
      <c r="E1" s="3" t="s"/>
      <c r="F1" s="3" t="s"/>
    </row>
    <row outlineLevel="0" r="2">
      <c r="A2" s="3" t="s">
        <v>490</v>
      </c>
      <c r="B2" s="3" t="s"/>
      <c r="C2" s="3" t="s"/>
      <c r="D2" s="3" t="s"/>
      <c r="E2" s="3" t="s"/>
      <c r="F2" s="3" t="s"/>
    </row>
    <row outlineLevel="0" r="3">
      <c r="A3" s="3" t="s">
        <v>2</v>
      </c>
      <c r="B3" s="3" t="s"/>
      <c r="C3" s="3" t="s"/>
      <c r="D3" s="3" t="s"/>
      <c r="E3" s="3" t="s"/>
      <c r="F3" s="3" t="s"/>
    </row>
    <row outlineLevel="0" r="4">
      <c r="A4" s="3" t="s">
        <v>491</v>
      </c>
      <c r="B4" s="3" t="s"/>
      <c r="C4" s="3" t="s"/>
      <c r="D4" s="3" t="s"/>
      <c r="E4" s="3" t="s"/>
      <c r="F4" s="3" t="s"/>
    </row>
    <row outlineLevel="0" r="5">
      <c r="A5" s="3" t="s">
        <v>4</v>
      </c>
      <c r="B5" s="3" t="s"/>
      <c r="C5" s="3" t="s"/>
      <c r="D5" s="3" t="s"/>
      <c r="E5" s="3" t="s"/>
      <c r="F5" s="3" t="s"/>
    </row>
    <row outlineLevel="0" r="6">
      <c r="A6" s="3" t="s">
        <v>5</v>
      </c>
      <c r="B6" s="3" t="s"/>
      <c r="C6" s="3" t="s"/>
      <c r="D6" s="3" t="s"/>
      <c r="E6" s="3" t="s"/>
      <c r="F6" s="3" t="s"/>
    </row>
    <row outlineLevel="0" r="7">
      <c r="A7" s="3" t="n"/>
      <c r="B7" s="3" t="s"/>
      <c r="C7" s="3" t="s"/>
      <c r="D7" s="3" t="s"/>
      <c r="E7" s="3" t="s"/>
      <c r="F7" s="0" t="n"/>
    </row>
    <row outlineLevel="0" r="8">
      <c r="A8" s="3" t="n"/>
      <c r="B8" s="3" t="s"/>
      <c r="C8" s="3" t="s"/>
      <c r="D8" s="3" t="s"/>
      <c r="E8" s="3" t="s"/>
      <c r="F8" s="0" t="n"/>
    </row>
    <row outlineLevel="0" r="9">
      <c r="A9" s="3" t="n"/>
      <c r="B9" s="3" t="s"/>
      <c r="C9" s="3" t="s"/>
      <c r="D9" s="3" t="s"/>
      <c r="E9" s="3" t="s"/>
      <c r="F9" s="0" t="n"/>
    </row>
    <row outlineLevel="0" r="10">
      <c r="A10" s="3" t="n"/>
      <c r="B10" s="0" t="n"/>
      <c r="C10" s="0" t="n"/>
      <c r="D10" s="0" t="n"/>
      <c r="E10" s="0" t="n"/>
      <c r="F10" s="0" t="n"/>
    </row>
    <row ht="15.75" outlineLevel="0" r="11">
      <c r="A11" s="35" t="s">
        <v>492</v>
      </c>
      <c r="B11" s="35" t="s"/>
      <c r="C11" s="35" t="s"/>
      <c r="D11" s="35" t="s"/>
      <c r="E11" s="35" t="s"/>
      <c r="F11" s="35" t="s"/>
    </row>
    <row ht="15.75" outlineLevel="0" r="12">
      <c r="A12" s="35" t="s">
        <v>493</v>
      </c>
      <c r="B12" s="35" t="s"/>
      <c r="C12" s="35" t="s"/>
      <c r="D12" s="35" t="s"/>
      <c r="E12" s="35" t="s"/>
      <c r="F12" s="35" t="s"/>
    </row>
    <row ht="15.75" outlineLevel="0" r="13">
      <c r="A13" s="35" t="s">
        <v>525</v>
      </c>
      <c r="B13" s="35" t="s"/>
      <c r="C13" s="35" t="s"/>
      <c r="D13" s="35" t="s"/>
      <c r="E13" s="35" t="s"/>
      <c r="F13" s="35" t="s"/>
    </row>
    <row ht="15.75" outlineLevel="0" r="14">
      <c r="A14" s="216" t="n"/>
      <c r="B14" s="0" t="n"/>
      <c r="C14" s="0" t="n"/>
      <c r="D14" s="0" t="n"/>
      <c r="E14" s="0" t="n"/>
      <c r="F14" s="0" t="n"/>
    </row>
    <row ht="15.75" outlineLevel="0" r="15">
      <c r="A15" s="217" t="s">
        <v>39</v>
      </c>
      <c r="B15" s="200" t="s">
        <v>242</v>
      </c>
      <c r="C15" s="202" t="s"/>
      <c r="D15" s="203" t="s"/>
      <c r="E15" s="217" t="s">
        <v>482</v>
      </c>
      <c r="F15" s="200" t="s">
        <v>483</v>
      </c>
    </row>
    <row outlineLevel="0" r="16">
      <c r="A16" s="218" t="s"/>
      <c r="B16" s="217" t="s">
        <v>495</v>
      </c>
      <c r="C16" s="217" t="s">
        <v>244</v>
      </c>
      <c r="D16" s="217" t="s">
        <v>496</v>
      </c>
      <c r="E16" s="218" t="s"/>
      <c r="F16" s="230" t="s"/>
    </row>
    <row outlineLevel="0" r="17">
      <c r="A17" s="219" t="s"/>
      <c r="B17" s="219" t="s"/>
      <c r="C17" s="219" t="s"/>
      <c r="D17" s="219" t="s"/>
      <c r="E17" s="219" t="s"/>
      <c r="F17" s="204" t="s"/>
    </row>
    <row customHeight="true" ht="24" outlineLevel="0" r="18">
      <c r="A18" s="220" t="s">
        <v>252</v>
      </c>
      <c r="B18" s="190" t="s">
        <v>253</v>
      </c>
      <c r="C18" s="190" t="s">
        <v>497</v>
      </c>
      <c r="D18" s="190" t="s">
        <v>254</v>
      </c>
      <c r="E18" s="146" t="e">
        <f aca="false" ca="false" dt2D="false" dtr="false" t="normal">E19+E22+E29+E32+E35</f>
        <v>#GETTING_DATA</v>
      </c>
      <c r="F18" s="146" t="e">
        <f aca="false" ca="false" dt2D="false" dtr="false" t="normal">F19+F22+F29+F32+F35</f>
        <v>#GETTING_DATA</v>
      </c>
    </row>
    <row hidden="true" ht="94.5" outlineLevel="0" r="19">
      <c r="A19" s="220" t="s">
        <v>271</v>
      </c>
      <c r="B19" s="190" t="s">
        <v>272</v>
      </c>
      <c r="C19" s="190" t="s">
        <v>497</v>
      </c>
      <c r="D19" s="190" t="s">
        <v>254</v>
      </c>
      <c r="E19" s="127" t="e">
        <f aca="false" ca="false" dt2D="false" dtr="false" t="normal">E20</f>
        <v>#GETTING_DATA</v>
      </c>
      <c r="F19" s="127" t="e">
        <f aca="false" ca="false" dt2D="false" dtr="false" t="normal">F20</f>
        <v>#GETTING_DATA</v>
      </c>
    </row>
    <row hidden="true" ht="31.5" outlineLevel="0" r="20">
      <c r="A20" s="48" t="s">
        <v>273</v>
      </c>
      <c r="B20" s="143" t="s">
        <v>272</v>
      </c>
      <c r="C20" s="143" t="n">
        <v>9099030090</v>
      </c>
      <c r="D20" s="143" t="s">
        <v>254</v>
      </c>
      <c r="E20" s="138" t="e">
        <f aca="false" ca="false" dt2D="false" dtr="false" t="normal">E21</f>
        <v>#GETTING_DATA</v>
      </c>
      <c r="F20" s="138" t="e">
        <f aca="false" ca="false" dt2D="false" dtr="false" t="normal">F21</f>
        <v>#GETTING_DATA</v>
      </c>
    </row>
    <row hidden="true" ht="110.25" outlineLevel="0" r="21">
      <c r="A21" s="53" t="s">
        <v>275</v>
      </c>
      <c r="B21" s="141" t="s">
        <v>272</v>
      </c>
      <c r="C21" s="141" t="n">
        <v>9099030090</v>
      </c>
      <c r="D21" s="141" t="n">
        <v>100</v>
      </c>
      <c r="E21" s="142" t="e">
        <f aca="false" ca="false" dt2D="false" dtr="false" t="normal">'[1]приложение 9'!H28</f>
        <v>#GETTING_DATA</v>
      </c>
      <c r="F21" s="142" t="e">
        <f aca="false" ca="false" dt2D="false" dtr="false" t="normal">'[1]приложение 9'!J28</f>
        <v>#GETTING_DATA</v>
      </c>
    </row>
    <row ht="94.5" outlineLevel="0" r="22">
      <c r="A22" s="220" t="s">
        <v>255</v>
      </c>
      <c r="B22" s="190" t="s">
        <v>256</v>
      </c>
      <c r="C22" s="190" t="s">
        <v>497</v>
      </c>
      <c r="D22" s="190" t="s">
        <v>254</v>
      </c>
      <c r="E22" s="127" t="e">
        <f aca="false" ca="false" dt2D="false" dtr="false" t="normal">E23+E25</f>
        <v>#GETTING_DATA</v>
      </c>
      <c r="F22" s="127" t="e">
        <f aca="false" ca="false" dt2D="false" dtr="false" t="normal">F23+F25</f>
        <v>#GETTING_DATA</v>
      </c>
    </row>
    <row ht="63" outlineLevel="0" r="23">
      <c r="A23" s="48" t="s">
        <v>257</v>
      </c>
      <c r="B23" s="143" t="s">
        <v>256</v>
      </c>
      <c r="C23" s="143" t="s">
        <v>258</v>
      </c>
      <c r="D23" s="143" t="s">
        <v>254</v>
      </c>
      <c r="E23" s="138" t="e">
        <f aca="false" ca="false" dt2D="false" dtr="false" t="normal">E24+E27+E28</f>
        <v>#GETTING_DATA</v>
      </c>
      <c r="F23" s="138" t="e">
        <f aca="false" ca="false" dt2D="false" dtr="false" t="normal">F24+F27+F28</f>
        <v>#GETTING_DATA</v>
      </c>
    </row>
    <row ht="110.25" outlineLevel="0" r="24">
      <c r="A24" s="53" t="s">
        <v>498</v>
      </c>
      <c r="B24" s="141" t="s">
        <v>256</v>
      </c>
      <c r="C24" s="141" t="s">
        <v>258</v>
      </c>
      <c r="D24" s="141" t="n">
        <v>100</v>
      </c>
      <c r="E24" s="142" t="e">
        <f aca="false" ca="false" dt2D="false" dtr="false" t="normal">'[1]приложение 9'!I20</f>
        <v>#GETTING_DATA</v>
      </c>
      <c r="F24" s="142" t="e">
        <f aca="false" ca="false" dt2D="false" dtr="false" t="normal">'[1]приложение 9'!K20</f>
        <v>#GETTING_DATA</v>
      </c>
    </row>
    <row customHeight="true" ht="142.5" outlineLevel="0" r="25">
      <c r="A25" s="53" t="s">
        <v>260</v>
      </c>
      <c r="B25" s="141" t="s">
        <v>256</v>
      </c>
      <c r="C25" s="141" t="s">
        <v>261</v>
      </c>
      <c r="D25" s="141" t="s">
        <v>254</v>
      </c>
      <c r="E25" s="142" t="e">
        <f aca="false" ca="false" dt2D="false" dtr="false" t="normal">E26</f>
        <v>#GETTING_DATA</v>
      </c>
      <c r="F25" s="142" t="e">
        <f aca="false" ca="false" dt2D="false" dtr="false" t="normal">F26</f>
        <v>#GETTING_DATA</v>
      </c>
    </row>
    <row customHeight="true" ht="95.25" outlineLevel="0" r="26">
      <c r="A26" s="140" t="s">
        <v>259</v>
      </c>
      <c r="B26" s="141" t="s">
        <v>256</v>
      </c>
      <c r="C26" s="141" t="s">
        <v>261</v>
      </c>
      <c r="D26" s="141" t="s">
        <v>262</v>
      </c>
      <c r="E26" s="142" t="e">
        <f aca="false" ca="false" dt2D="false" dtr="false" t="normal">'[1]приложение 9'!I22</f>
        <v>#GETTING_DATA</v>
      </c>
      <c r="F26" s="142" t="e">
        <f aca="false" ca="false" dt2D="false" dtr="false" t="normal">'[1]приложение 9'!K22</f>
        <v>#GETTING_DATA</v>
      </c>
    </row>
    <row ht="47.25" outlineLevel="0" r="27">
      <c r="A27" s="53" t="s">
        <v>353</v>
      </c>
      <c r="B27" s="143" t="s">
        <v>256</v>
      </c>
      <c r="C27" s="143" t="s">
        <v>258</v>
      </c>
      <c r="D27" s="143" t="n">
        <v>200</v>
      </c>
      <c r="E27" s="138" t="e">
        <f aca="false" ca="false" dt2D="false" dtr="false" t="normal">'[1]приложение 9'!H23</f>
        <v>#GETTING_DATA</v>
      </c>
      <c r="F27" s="138" t="e">
        <f aca="false" ca="false" dt2D="false" dtr="false" t="normal">'[1]приложение 9'!J23</f>
        <v>#GETTING_DATA</v>
      </c>
    </row>
    <row customHeight="true" ht="18.75" outlineLevel="0" r="28">
      <c r="A28" s="53" t="s">
        <v>264</v>
      </c>
      <c r="B28" s="126" t="s">
        <v>256</v>
      </c>
      <c r="C28" s="126" t="s">
        <v>258</v>
      </c>
      <c r="D28" s="126" t="n">
        <v>800</v>
      </c>
      <c r="E28" s="144" t="e">
        <f aca="false" ca="false" dt2D="false" dtr="false" t="normal">'[1]приложение 9'!H24</f>
        <v>#GETTING_DATA</v>
      </c>
      <c r="F28" s="144" t="e">
        <f aca="false" ca="false" dt2D="false" dtr="false" t="normal">'[1]приложение 9'!J24</f>
        <v>#GETTING_DATA</v>
      </c>
    </row>
    <row hidden="true" ht="31.5" outlineLevel="0" r="29">
      <c r="A29" s="231" t="s">
        <v>499</v>
      </c>
      <c r="B29" s="232" t="s">
        <v>266</v>
      </c>
      <c r="C29" s="232" t="s">
        <v>497</v>
      </c>
      <c r="D29" s="232" t="n"/>
      <c r="E29" s="233" t="n">
        <f aca="false" ca="false" dt2D="false" dtr="false" t="normal">E30</f>
        <v>0</v>
      </c>
      <c r="F29" s="233" t="n">
        <f aca="false" ca="false" dt2D="false" dtr="false" t="normal">F30</f>
        <v>0</v>
      </c>
    </row>
    <row hidden="true" ht="31.5" outlineLevel="0" r="30">
      <c r="A30" s="231" t="s">
        <v>265</v>
      </c>
      <c r="B30" s="232" t="s">
        <v>266</v>
      </c>
      <c r="C30" s="232" t="s">
        <v>526</v>
      </c>
      <c r="D30" s="232" t="s">
        <v>254</v>
      </c>
      <c r="E30" s="233" t="n">
        <f aca="false" ca="false" dt2D="false" dtr="false" t="normal">E31</f>
        <v>0</v>
      </c>
      <c r="F30" s="233" t="n">
        <f aca="false" ca="false" dt2D="false" dtr="false" t="normal">F31</f>
        <v>0</v>
      </c>
    </row>
    <row hidden="true" ht="15.75" outlineLevel="0" r="31">
      <c r="A31" s="231" t="s">
        <v>268</v>
      </c>
      <c r="B31" s="232" t="s">
        <v>266</v>
      </c>
      <c r="C31" s="232" t="s">
        <v>526</v>
      </c>
      <c r="D31" s="232" t="s">
        <v>269</v>
      </c>
      <c r="E31" s="233" t="n"/>
      <c r="F31" s="233" t="n"/>
    </row>
    <row ht="15.75" outlineLevel="0" r="32">
      <c r="A32" s="220" t="s">
        <v>276</v>
      </c>
      <c r="B32" s="190" t="s">
        <v>277</v>
      </c>
      <c r="C32" s="134" t="s">
        <v>497</v>
      </c>
      <c r="D32" s="190" t="s">
        <v>254</v>
      </c>
      <c r="E32" s="127" t="n">
        <f aca="false" ca="false" dt2D="false" dtr="false" t="normal">E33</f>
        <v>518331.23</v>
      </c>
      <c r="F32" s="127" t="e">
        <f aca="false" ca="false" dt2D="false" dtr="false" t="normal">F33</f>
        <v>#GETTING_DATA</v>
      </c>
    </row>
    <row ht="47.25" outlineLevel="0" r="33">
      <c r="A33" s="48" t="s">
        <v>278</v>
      </c>
      <c r="B33" s="143" t="s">
        <v>277</v>
      </c>
      <c r="C33" s="143" t="n">
        <v>9090020001</v>
      </c>
      <c r="D33" s="143" t="s">
        <v>254</v>
      </c>
      <c r="E33" s="138" t="n">
        <f aca="false" ca="false" dt2D="false" dtr="false" t="normal">E34</f>
        <v>518331.23</v>
      </c>
      <c r="F33" s="138" t="e">
        <f aca="false" ca="false" dt2D="false" dtr="false" t="normal">F34</f>
        <v>#GETTING_DATA</v>
      </c>
    </row>
    <row ht="15.75" outlineLevel="0" r="34">
      <c r="A34" s="48" t="s">
        <v>264</v>
      </c>
      <c r="B34" s="143" t="s">
        <v>277</v>
      </c>
      <c r="C34" s="143" t="n">
        <v>9090020001</v>
      </c>
      <c r="D34" s="143" t="n">
        <v>800</v>
      </c>
      <c r="E34" s="138" t="n">
        <f aca="false" ca="false" dt2D="false" dtr="false" t="normal">'приложение 9   '!H31</f>
        <v>518331.23</v>
      </c>
      <c r="F34" s="138" t="e">
        <f aca="false" ca="false" dt2D="false" dtr="false" t="normal">'[1]приложение 9'!J31</f>
        <v>#GETTING_DATA</v>
      </c>
    </row>
    <row customHeight="true" ht="30.75" outlineLevel="0" r="35">
      <c r="A35" s="220" t="s">
        <v>279</v>
      </c>
      <c r="B35" s="190" t="s">
        <v>280</v>
      </c>
      <c r="C35" s="190" t="s">
        <v>497</v>
      </c>
      <c r="D35" s="190" t="s">
        <v>254</v>
      </c>
      <c r="E35" s="127" t="e">
        <f aca="false" ca="false" dt2D="false" dtr="false" t="normal">E36+E38+E40</f>
        <v>#GETTING_DATA</v>
      </c>
      <c r="F35" s="127" t="e">
        <f aca="false" ca="false" dt2D="false" dtr="false" t="normal">F36+F38+F40</f>
        <v>#GETTING_DATA</v>
      </c>
    </row>
    <row hidden="true" ht="110.25" outlineLevel="0" r="36">
      <c r="A36" s="48" t="s">
        <v>282</v>
      </c>
      <c r="B36" s="143" t="s">
        <v>280</v>
      </c>
      <c r="C36" s="143" t="s">
        <v>283</v>
      </c>
      <c r="D36" s="143" t="s">
        <v>254</v>
      </c>
      <c r="E36" s="138" t="n"/>
      <c r="F36" s="138" t="n"/>
    </row>
    <row hidden="true" ht="110.25" outlineLevel="0" r="37">
      <c r="A37" s="48" t="s">
        <v>500</v>
      </c>
      <c r="B37" s="141" t="s">
        <v>280</v>
      </c>
      <c r="C37" s="141" t="s">
        <v>283</v>
      </c>
      <c r="D37" s="141" t="n">
        <v>100</v>
      </c>
      <c r="E37" s="142" t="n"/>
      <c r="F37" s="142" t="n"/>
    </row>
    <row ht="47.25" outlineLevel="0" r="38">
      <c r="A38" s="48" t="s">
        <v>287</v>
      </c>
      <c r="B38" s="141" t="s">
        <v>280</v>
      </c>
      <c r="C38" s="141" t="s">
        <v>288</v>
      </c>
      <c r="D38" s="141" t="s">
        <v>254</v>
      </c>
      <c r="E38" s="153" t="e">
        <f aca="false" ca="false" dt2D="false" dtr="false" t="normal">E39</f>
        <v>#GETTING_DATA</v>
      </c>
      <c r="F38" s="153" t="e">
        <f aca="false" ca="false" dt2D="false" dtr="false" t="normal">F39</f>
        <v>#GETTING_DATA</v>
      </c>
    </row>
    <row customHeight="true" ht="45.75" outlineLevel="0" r="39">
      <c r="A39" s="48" t="s">
        <v>501</v>
      </c>
      <c r="B39" s="143" t="s">
        <v>280</v>
      </c>
      <c r="C39" s="143" t="s">
        <v>288</v>
      </c>
      <c r="D39" s="143" t="n">
        <v>200</v>
      </c>
      <c r="E39" s="138" t="e">
        <f aca="false" ca="false" dt2D="false" dtr="false" t="normal">'[1]приложение 9'!H41</f>
        <v>#GETTING_DATA</v>
      </c>
      <c r="F39" s="138" t="e">
        <f aca="false" ca="false" dt2D="false" dtr="false" t="normal">'[1]приложение 9'!J41</f>
        <v>#GETTING_DATA</v>
      </c>
    </row>
    <row hidden="true" ht="31.5" outlineLevel="0" r="40">
      <c r="A40" s="48" t="s">
        <v>281</v>
      </c>
      <c r="B40" s="143" t="s">
        <v>280</v>
      </c>
      <c r="C40" s="143" t="n">
        <v>9090020004</v>
      </c>
      <c r="D40" s="143" t="s">
        <v>254</v>
      </c>
      <c r="E40" s="138" t="e">
        <f aca="false" ca="false" dt2D="false" dtr="false" t="normal">E41</f>
        <v>#GETTING_DATA</v>
      </c>
      <c r="F40" s="138" t="e">
        <f aca="false" ca="false" dt2D="false" dtr="false" t="normal">F41</f>
        <v>#GETTING_DATA</v>
      </c>
    </row>
    <row hidden="true" ht="15.75" outlineLevel="0" r="41">
      <c r="A41" s="48" t="s">
        <v>264</v>
      </c>
      <c r="B41" s="143" t="s">
        <v>280</v>
      </c>
      <c r="C41" s="143" t="n">
        <v>9090020004</v>
      </c>
      <c r="D41" s="143" t="n">
        <v>800</v>
      </c>
      <c r="E41" s="138" t="e">
        <f aca="false" ca="false" dt2D="false" dtr="false" t="normal">'[1]приложение 9'!H34</f>
        <v>#GETTING_DATA</v>
      </c>
      <c r="F41" s="138" t="e">
        <f aca="false" ca="false" dt2D="false" dtr="false" t="normal">'[1]приложение 9'!J34</f>
        <v>#GETTING_DATA</v>
      </c>
    </row>
    <row ht="31.5" outlineLevel="0" r="42">
      <c r="A42" s="220" t="s">
        <v>502</v>
      </c>
      <c r="B42" s="190" t="s">
        <v>308</v>
      </c>
      <c r="C42" s="190" t="s">
        <v>497</v>
      </c>
      <c r="D42" s="190" t="s">
        <v>254</v>
      </c>
      <c r="E42" s="127" t="e">
        <f aca="false" ca="false" dt2D="false" dtr="false" t="normal">E43+E46</f>
        <v>#GETTING_DATA</v>
      </c>
      <c r="F42" s="127" t="e">
        <f aca="false" ca="false" dt2D="false" dtr="false" t="normal">F43+F46</f>
        <v>#GETTING_DATA</v>
      </c>
    </row>
    <row ht="63" outlineLevel="0" r="43">
      <c r="A43" s="220" t="s">
        <v>503</v>
      </c>
      <c r="B43" s="190" t="s">
        <v>310</v>
      </c>
      <c r="C43" s="190" t="s">
        <v>504</v>
      </c>
      <c r="D43" s="190" t="s">
        <v>254</v>
      </c>
      <c r="E43" s="127" t="e">
        <f aca="false" ca="false" dt2D="false" dtr="false" t="normal">E44</f>
        <v>#GETTING_DATA</v>
      </c>
      <c r="F43" s="127" t="e">
        <f aca="false" ca="false" dt2D="false" dtr="false" t="normal">F44</f>
        <v>#GETTING_DATA</v>
      </c>
    </row>
    <row ht="15.75" outlineLevel="0" r="44">
      <c r="A44" s="48" t="s">
        <v>505</v>
      </c>
      <c r="B44" s="143" t="s">
        <v>310</v>
      </c>
      <c r="C44" s="143" t="s">
        <v>527</v>
      </c>
      <c r="D44" s="143" t="s">
        <v>254</v>
      </c>
      <c r="E44" s="138" t="e">
        <f aca="false" ca="false" dt2D="false" dtr="false" t="normal">E45</f>
        <v>#GETTING_DATA</v>
      </c>
      <c r="F44" s="138" t="e">
        <f aca="false" ca="false" dt2D="false" dtr="false" t="normal">F45</f>
        <v>#GETTING_DATA</v>
      </c>
    </row>
    <row ht="47.25" outlineLevel="0" r="45">
      <c r="A45" s="48" t="s">
        <v>330</v>
      </c>
      <c r="B45" s="143" t="s">
        <v>310</v>
      </c>
      <c r="C45" s="143" t="s">
        <v>312</v>
      </c>
      <c r="D45" s="143" t="s">
        <v>292</v>
      </c>
      <c r="E45" s="138" t="e">
        <f aca="false" ca="false" dt2D="false" dtr="false" t="normal">'[1]приложение 9'!I46</f>
        <v>#GETTING_DATA</v>
      </c>
      <c r="F45" s="138" t="e">
        <f aca="false" ca="false" dt2D="false" dtr="false" t="normal">'[1]приложение 9'!K46</f>
        <v>#GETTING_DATA</v>
      </c>
    </row>
    <row ht="47.25" outlineLevel="0" r="46">
      <c r="A46" s="48" t="s">
        <v>313</v>
      </c>
      <c r="B46" s="143" t="s">
        <v>314</v>
      </c>
      <c r="C46" s="143" t="s">
        <v>497</v>
      </c>
      <c r="D46" s="143" t="s">
        <v>254</v>
      </c>
      <c r="E46" s="138" t="e">
        <f aca="false" ca="false" dt2D="false" dtr="false" t="normal">E47+E49</f>
        <v>#GETTING_DATA</v>
      </c>
      <c r="F46" s="138" t="e">
        <f aca="false" ca="false" dt2D="false" dtr="false" t="normal">F47+F49</f>
        <v>#GETTING_DATA</v>
      </c>
    </row>
    <row ht="47.25" outlineLevel="0" r="47">
      <c r="A47" s="48" t="s">
        <v>315</v>
      </c>
      <c r="B47" s="143" t="s">
        <v>314</v>
      </c>
      <c r="C47" s="143" t="s">
        <v>316</v>
      </c>
      <c r="D47" s="143" t="s">
        <v>254</v>
      </c>
      <c r="E47" s="138" t="e">
        <f aca="false" ca="false" dt2D="false" dtr="false" t="normal">E48</f>
        <v>#GETTING_DATA</v>
      </c>
      <c r="F47" s="138" t="e">
        <f aca="false" ca="false" dt2D="false" dtr="false" t="normal">F48</f>
        <v>#GETTING_DATA</v>
      </c>
    </row>
    <row ht="47.25" outlineLevel="0" r="48">
      <c r="A48" s="48" t="s">
        <v>501</v>
      </c>
      <c r="B48" s="143" t="s">
        <v>314</v>
      </c>
      <c r="C48" s="143" t="s">
        <v>316</v>
      </c>
      <c r="D48" s="143" t="n">
        <v>200</v>
      </c>
      <c r="E48" s="138" t="e">
        <f aca="false" ca="false" dt2D="false" dtr="false" t="normal">'[1]приложение 9'!H49</f>
        <v>#GETTING_DATA</v>
      </c>
      <c r="F48" s="138" t="e">
        <f aca="false" ca="false" dt2D="false" dtr="false" t="normal">'[1]приложение 9'!J49</f>
        <v>#GETTING_DATA</v>
      </c>
    </row>
    <row ht="47.25" outlineLevel="0" r="49">
      <c r="A49" s="48" t="s">
        <v>506</v>
      </c>
      <c r="B49" s="143" t="s">
        <v>314</v>
      </c>
      <c r="C49" s="143" t="s">
        <v>318</v>
      </c>
      <c r="D49" s="143" t="s">
        <v>254</v>
      </c>
      <c r="E49" s="138" t="e">
        <f aca="false" ca="false" dt2D="false" dtr="false" t="normal">E50+E51</f>
        <v>#GETTING_DATA</v>
      </c>
      <c r="F49" s="138" t="e">
        <f aca="false" ca="false" dt2D="false" dtr="false" t="normal">F50+F51</f>
        <v>#GETTING_DATA</v>
      </c>
    </row>
    <row ht="110.25" outlineLevel="0" r="50">
      <c r="A50" s="48" t="s">
        <v>500</v>
      </c>
      <c r="B50" s="141" t="s">
        <v>314</v>
      </c>
      <c r="C50" s="141" t="s">
        <v>318</v>
      </c>
      <c r="D50" s="141" t="n">
        <v>100</v>
      </c>
      <c r="E50" s="142" t="e">
        <f aca="false" ca="false" dt2D="false" dtr="false" t="normal">'[1]приложение 9'!I51</f>
        <v>#GETTING_DATA</v>
      </c>
      <c r="F50" s="142" t="e">
        <f aca="false" ca="false" dt2D="false" dtr="false" t="normal">'[1]приложение 9'!K51</f>
        <v>#GETTING_DATA</v>
      </c>
    </row>
    <row ht="45" outlineLevel="0" r="51">
      <c r="A51" s="52" t="s">
        <v>289</v>
      </c>
      <c r="B51" s="143" t="s">
        <v>314</v>
      </c>
      <c r="C51" s="143" t="s">
        <v>318</v>
      </c>
      <c r="D51" s="143" t="s">
        <v>292</v>
      </c>
      <c r="E51" s="138" t="e">
        <f aca="false" ca="false" dt2D="false" dtr="false" t="normal">'[1]приложение 9'!I52</f>
        <v>#GETTING_DATA</v>
      </c>
      <c r="F51" s="138" t="e">
        <f aca="false" ca="false" dt2D="false" dtr="false" t="normal">'[1]приложение 9'!K52</f>
        <v>#GETTING_DATA</v>
      </c>
    </row>
    <row ht="15.75" outlineLevel="0" r="52">
      <c r="A52" s="220" t="s">
        <v>335</v>
      </c>
      <c r="B52" s="190" t="s">
        <v>322</v>
      </c>
      <c r="C52" s="190" t="s">
        <v>497</v>
      </c>
      <c r="D52" s="190" t="s">
        <v>254</v>
      </c>
      <c r="E52" s="127" t="e">
        <f aca="false" ca="false" dt2D="false" dtr="false" t="normal">E53+E63</f>
        <v>#GETTING_DATA</v>
      </c>
      <c r="F52" s="127" t="e">
        <f aca="false" ca="false" dt2D="false" dtr="false" t="normal">F53+F63</f>
        <v>#GETTING_DATA</v>
      </c>
    </row>
    <row ht="15.75" outlineLevel="0" r="53">
      <c r="A53" s="225" t="s">
        <v>323</v>
      </c>
      <c r="B53" s="190" t="s">
        <v>324</v>
      </c>
      <c r="C53" s="190" t="s">
        <v>497</v>
      </c>
      <c r="D53" s="190" t="s">
        <v>254</v>
      </c>
      <c r="E53" s="127" t="e">
        <f aca="false" ca="false" dt2D="false" dtr="false" t="normal">E54+E56+E58</f>
        <v>#GETTING_DATA</v>
      </c>
      <c r="F53" s="127" t="e">
        <f aca="false" ca="false" dt2D="false" dtr="false" t="normal">F54+F56+F58</f>
        <v>#GETTING_DATA</v>
      </c>
    </row>
    <row ht="30" outlineLevel="0" r="54">
      <c r="A54" s="52" t="s">
        <v>325</v>
      </c>
      <c r="B54" s="143" t="s">
        <v>324</v>
      </c>
      <c r="C54" s="143" t="s">
        <v>326</v>
      </c>
      <c r="D54" s="143" t="s">
        <v>254</v>
      </c>
      <c r="E54" s="138" t="e">
        <f aca="false" ca="false" dt2D="false" dtr="false" t="normal">E55</f>
        <v>#GETTING_DATA</v>
      </c>
      <c r="F54" s="138" t="e">
        <f aca="false" ca="false" dt2D="false" dtr="false" t="normal">F55</f>
        <v>#GETTING_DATA</v>
      </c>
    </row>
    <row ht="45" outlineLevel="0" r="55">
      <c r="A55" s="52" t="s">
        <v>330</v>
      </c>
      <c r="B55" s="143" t="s">
        <v>324</v>
      </c>
      <c r="C55" s="143" t="s">
        <v>326</v>
      </c>
      <c r="D55" s="143" t="s">
        <v>292</v>
      </c>
      <c r="E55" s="138" t="e">
        <f aca="false" ca="false" dt2D="false" dtr="false" t="normal">'[1]приложение 9'!I57</f>
        <v>#GETTING_DATA</v>
      </c>
      <c r="F55" s="138" t="e">
        <f aca="false" ca="false" dt2D="false" dtr="false" t="normal">'[1]приложение 9'!K57</f>
        <v>#GETTING_DATA</v>
      </c>
    </row>
    <row ht="30" outlineLevel="0" r="56">
      <c r="A56" s="52" t="s">
        <v>331</v>
      </c>
      <c r="B56" s="143" t="s">
        <v>324</v>
      </c>
      <c r="C56" s="143" t="s">
        <v>332</v>
      </c>
      <c r="D56" s="143" t="s">
        <v>254</v>
      </c>
      <c r="E56" s="138" t="e">
        <f aca="false" ca="false" dt2D="false" dtr="false" t="normal">E57</f>
        <v>#GETTING_DATA</v>
      </c>
      <c r="F56" s="138" t="e">
        <f aca="false" ca="false" dt2D="false" dtr="false" t="normal">F57</f>
        <v>#GETTING_DATA</v>
      </c>
    </row>
    <row customHeight="true" ht="45.75" outlineLevel="0" r="57">
      <c r="A57" s="52" t="s">
        <v>289</v>
      </c>
      <c r="B57" s="143" t="s">
        <v>324</v>
      </c>
      <c r="C57" s="143" t="s">
        <v>332</v>
      </c>
      <c r="D57" s="143" t="s">
        <v>292</v>
      </c>
      <c r="E57" s="138" t="e">
        <f aca="false" ca="false" dt2D="false" dtr="false" t="normal">'[1]приложение 9'!I61</f>
        <v>#GETTING_DATA</v>
      </c>
      <c r="F57" s="138" t="e">
        <f aca="false" ca="false" dt2D="false" dtr="false" t="normal">'[1]приложение 9'!K61</f>
        <v>#GETTING_DATA</v>
      </c>
    </row>
    <row hidden="true" ht="45" outlineLevel="0" r="58">
      <c r="A58" s="234" t="s">
        <v>328</v>
      </c>
      <c r="B58" s="235" t="s">
        <v>324</v>
      </c>
      <c r="C58" s="235" t="s">
        <v>329</v>
      </c>
      <c r="D58" s="235" t="s">
        <v>254</v>
      </c>
      <c r="E58" s="236" t="e">
        <f aca="false" ca="false" dt2D="false" dtr="false" t="normal">E59</f>
        <v>#GETTING_DATA</v>
      </c>
      <c r="F58" s="236" t="e">
        <f aca="false" ca="false" dt2D="false" dtr="false" t="normal">F59</f>
        <v>#GETTING_DATA</v>
      </c>
    </row>
    <row hidden="true" ht="45" outlineLevel="0" r="59">
      <c r="A59" s="234" t="s">
        <v>507</v>
      </c>
      <c r="B59" s="235" t="s">
        <v>324</v>
      </c>
      <c r="C59" s="235" t="s">
        <v>329</v>
      </c>
      <c r="D59" s="235" t="s">
        <v>292</v>
      </c>
      <c r="E59" s="236" t="e">
        <f aca="false" ca="false" dt2D="false" dtr="false" t="normal">'[1]приложение 9'!I59</f>
        <v>#GETTING_DATA</v>
      </c>
      <c r="F59" s="236" t="e">
        <f aca="false" ca="false" dt2D="false" dtr="false" t="normal">'[1]приложение 9'!K59</f>
        <v>#GETTING_DATA</v>
      </c>
    </row>
    <row hidden="true" ht="15.75" outlineLevel="0" r="60">
      <c r="A60" s="220" t="s">
        <v>336</v>
      </c>
      <c r="B60" s="190" t="s">
        <v>337</v>
      </c>
      <c r="C60" s="190" t="s">
        <v>497</v>
      </c>
      <c r="D60" s="190" t="s">
        <v>254</v>
      </c>
      <c r="E60" s="127" t="n"/>
      <c r="F60" s="127" t="n"/>
    </row>
    <row hidden="true" ht="47.25" outlineLevel="0" r="61">
      <c r="A61" s="48" t="s">
        <v>338</v>
      </c>
      <c r="B61" s="141" t="s">
        <v>337</v>
      </c>
      <c r="C61" s="141" t="s">
        <v>339</v>
      </c>
      <c r="D61" s="141" t="s">
        <v>254</v>
      </c>
      <c r="E61" s="153" t="n"/>
      <c r="F61" s="153" t="n"/>
    </row>
    <row hidden="true" ht="15.75" outlineLevel="0" r="62">
      <c r="A62" s="48" t="s">
        <v>264</v>
      </c>
      <c r="B62" s="143" t="s">
        <v>337</v>
      </c>
      <c r="C62" s="143" t="s">
        <v>339</v>
      </c>
      <c r="D62" s="143" t="n">
        <v>800</v>
      </c>
      <c r="E62" s="138" t="n"/>
      <c r="F62" s="138" t="n"/>
    </row>
    <row ht="31.5" outlineLevel="0" r="63">
      <c r="A63" s="220" t="s">
        <v>508</v>
      </c>
      <c r="B63" s="190" t="s">
        <v>342</v>
      </c>
      <c r="C63" s="190" t="s">
        <v>497</v>
      </c>
      <c r="D63" s="190" t="s">
        <v>254</v>
      </c>
      <c r="E63" s="127" t="e">
        <f aca="false" ca="false" dt2D="false" dtr="false" t="normal">E64+E68+E66+E70+E72</f>
        <v>#GETTING_DATA</v>
      </c>
      <c r="F63" s="127" t="e">
        <f aca="false" ca="false" dt2D="false" dtr="false" t="normal">F64+F68+F66+F70+F72</f>
        <v>#GETTING_DATA</v>
      </c>
    </row>
    <row ht="78.75" outlineLevel="0" r="64">
      <c r="A64" s="48" t="s">
        <v>343</v>
      </c>
      <c r="B64" s="143" t="s">
        <v>342</v>
      </c>
      <c r="C64" s="143" t="s">
        <v>344</v>
      </c>
      <c r="D64" s="143" t="s">
        <v>254</v>
      </c>
      <c r="E64" s="138" t="e">
        <f aca="false" ca="false" dt2D="false" dtr="false" t="normal">E65</f>
        <v>#GETTING_DATA</v>
      </c>
      <c r="F64" s="138" t="e">
        <f aca="false" ca="false" dt2D="false" dtr="false" t="normal">F65</f>
        <v>#GETTING_DATA</v>
      </c>
    </row>
    <row ht="47.25" outlineLevel="0" r="65">
      <c r="A65" s="48" t="s">
        <v>501</v>
      </c>
      <c r="B65" s="143" t="s">
        <v>342</v>
      </c>
      <c r="C65" s="143" t="s">
        <v>344</v>
      </c>
      <c r="D65" s="143" t="n">
        <v>200</v>
      </c>
      <c r="E65" s="138" t="e">
        <f aca="false" ca="false" dt2D="false" dtr="false" t="normal">'[1]приложение 9'!H69</f>
        <v>#GETTING_DATA</v>
      </c>
      <c r="F65" s="138" t="e">
        <f aca="false" ca="false" dt2D="false" dtr="false" t="normal">'[1]приложение 9'!J69</f>
        <v>#GETTING_DATA</v>
      </c>
    </row>
    <row ht="31.5" outlineLevel="0" r="66">
      <c r="A66" s="48" t="s">
        <v>345</v>
      </c>
      <c r="B66" s="143" t="s">
        <v>342</v>
      </c>
      <c r="C66" s="143" t="s">
        <v>346</v>
      </c>
      <c r="D66" s="143" t="s">
        <v>254</v>
      </c>
      <c r="E66" s="138" t="e">
        <f aca="false" ca="false" dt2D="false" dtr="false" t="normal">E67</f>
        <v>#GETTING_DATA</v>
      </c>
      <c r="F66" s="138" t="e">
        <f aca="false" ca="false" dt2D="false" dtr="false" t="normal">F67</f>
        <v>#GETTING_DATA</v>
      </c>
    </row>
    <row ht="47.25" outlineLevel="0" r="67">
      <c r="A67" s="48" t="s">
        <v>327</v>
      </c>
      <c r="B67" s="143" t="s">
        <v>342</v>
      </c>
      <c r="C67" s="143" t="s">
        <v>346</v>
      </c>
      <c r="D67" s="143" t="s">
        <v>292</v>
      </c>
      <c r="E67" s="138" t="e">
        <f aca="false" ca="false" dt2D="false" dtr="false" t="normal">'[1]приложение 9'!I71</f>
        <v>#GETTING_DATA</v>
      </c>
      <c r="F67" s="138" t="e">
        <f aca="false" ca="false" dt2D="false" dtr="false" t="normal">'[1]приложение 9'!K71</f>
        <v>#GETTING_DATA</v>
      </c>
    </row>
    <row ht="110.25" outlineLevel="0" r="68">
      <c r="A68" s="48" t="s">
        <v>485</v>
      </c>
      <c r="B68" s="143" t="s">
        <v>342</v>
      </c>
      <c r="C68" s="143" t="s">
        <v>348</v>
      </c>
      <c r="D68" s="143" t="s">
        <v>254</v>
      </c>
      <c r="E68" s="144" t="e">
        <f aca="false" ca="false" dt2D="false" dtr="false" t="normal">E69</f>
        <v>#GETTING_DATA</v>
      </c>
      <c r="F68" s="144" t="e">
        <f aca="false" ca="false" dt2D="false" dtr="false" t="normal">F69</f>
        <v>#GETTING_DATA</v>
      </c>
    </row>
    <row ht="47.25" outlineLevel="0" r="69">
      <c r="A69" s="48" t="s">
        <v>501</v>
      </c>
      <c r="B69" s="143" t="s">
        <v>342</v>
      </c>
      <c r="C69" s="143" t="s">
        <v>348</v>
      </c>
      <c r="D69" s="143" t="n">
        <v>200</v>
      </c>
      <c r="E69" s="138" t="e">
        <f aca="false" ca="false" dt2D="false" dtr="false" t="normal">'[1]приложение 9'!H73</f>
        <v>#GETTING_DATA</v>
      </c>
      <c r="F69" s="138" t="e">
        <f aca="false" ca="false" dt2D="false" dtr="false" t="normal">'[1]приложение 9'!J73</f>
        <v>#GETTING_DATA</v>
      </c>
    </row>
    <row ht="204.75" outlineLevel="0" r="70">
      <c r="A70" s="48" t="s">
        <v>510</v>
      </c>
      <c r="B70" s="143" t="s">
        <v>342</v>
      </c>
      <c r="C70" s="143" t="s">
        <v>355</v>
      </c>
      <c r="D70" s="143" t="s">
        <v>254</v>
      </c>
      <c r="E70" s="138" t="n">
        <f aca="false" ca="false" dt2D="false" dtr="false" t="normal">E71</f>
        <v>269868.69</v>
      </c>
      <c r="F70" s="138" t="e">
        <f aca="false" ca="false" dt2D="false" dtr="false" t="normal">F71</f>
        <v>#GETTING_DATA</v>
      </c>
    </row>
    <row ht="15.75" outlineLevel="0" r="71">
      <c r="A71" s="48" t="s">
        <v>268</v>
      </c>
      <c r="B71" s="143" t="s">
        <v>342</v>
      </c>
      <c r="C71" s="143" t="s">
        <v>355</v>
      </c>
      <c r="D71" s="143" t="s">
        <v>269</v>
      </c>
      <c r="E71" s="138" t="n">
        <f aca="false" ca="false" dt2D="false" dtr="false" t="normal">'приложение 9   '!I79</f>
        <v>269868.69</v>
      </c>
      <c r="F71" s="138" t="e">
        <f aca="false" ca="false" dt2D="false" dtr="false" t="normal">'[1]приложение 9'!K79</f>
        <v>#GETTING_DATA</v>
      </c>
    </row>
    <row ht="31.5" outlineLevel="0" r="72">
      <c r="A72" s="53" t="s">
        <v>447</v>
      </c>
      <c r="B72" s="143" t="s">
        <v>342</v>
      </c>
      <c r="C72" s="126" t="s">
        <v>448</v>
      </c>
      <c r="D72" s="126" t="s">
        <v>254</v>
      </c>
      <c r="E72" s="138" t="e">
        <f aca="false" ca="false" dt2D="false" dtr="false" t="normal">E73</f>
        <v>#GETTING_DATA</v>
      </c>
      <c r="F72" s="138" t="e">
        <f aca="false" ca="false" dt2D="false" dtr="false" t="normal">F73</f>
        <v>#GETTING_DATA</v>
      </c>
    </row>
    <row ht="47.25" outlineLevel="0" r="73">
      <c r="A73" s="53" t="s">
        <v>289</v>
      </c>
      <c r="B73" s="143" t="s">
        <v>342</v>
      </c>
      <c r="C73" s="126" t="s">
        <v>448</v>
      </c>
      <c r="D73" s="126" t="s">
        <v>292</v>
      </c>
      <c r="E73" s="138" t="e">
        <f aca="false" ca="false" dt2D="false" dtr="false" t="normal">'[1]приложение 9'!I154</f>
        <v>#GETTING_DATA</v>
      </c>
      <c r="F73" s="138" t="e">
        <f aca="false" ca="false" dt2D="false" dtr="false" t="normal">'[1]приложение 9'!K154</f>
        <v>#GETTING_DATA</v>
      </c>
    </row>
    <row ht="15.75" outlineLevel="0" r="74">
      <c r="A74" s="220" t="s">
        <v>365</v>
      </c>
      <c r="B74" s="190" t="s">
        <v>366</v>
      </c>
      <c r="C74" s="190" t="s">
        <v>497</v>
      </c>
      <c r="D74" s="190" t="s">
        <v>254</v>
      </c>
      <c r="E74" s="127" t="e">
        <f aca="false" ca="false" dt2D="false" dtr="false" t="normal">E75+E78+E85</f>
        <v>#GETTING_DATA</v>
      </c>
      <c r="F74" s="127" t="e">
        <f aca="false" ca="false" dt2D="false" dtr="false" t="normal">F75+F78+F85</f>
        <v>#GETTING_DATA</v>
      </c>
    </row>
    <row ht="15.75" outlineLevel="0" r="75">
      <c r="A75" s="129" t="s">
        <v>391</v>
      </c>
      <c r="B75" s="134" t="s">
        <v>392</v>
      </c>
      <c r="C75" s="134" t="s">
        <v>497</v>
      </c>
      <c r="D75" s="134" t="s">
        <v>254</v>
      </c>
      <c r="E75" s="146" t="e">
        <f aca="false" ca="false" dt2D="false" dtr="false" t="normal">E76</f>
        <v>#GETTING_DATA</v>
      </c>
      <c r="F75" s="146" t="e">
        <f aca="false" ca="false" dt2D="false" dtr="false" t="normal">F76</f>
        <v>#GETTING_DATA</v>
      </c>
    </row>
    <row ht="31.5" outlineLevel="0" r="76">
      <c r="A76" s="53" t="s">
        <v>393</v>
      </c>
      <c r="B76" s="126" t="s">
        <v>392</v>
      </c>
      <c r="C76" s="126" t="s">
        <v>394</v>
      </c>
      <c r="D76" s="126" t="s">
        <v>254</v>
      </c>
      <c r="E76" s="144" t="e">
        <f aca="false" ca="false" dt2D="false" dtr="false" t="normal">E77</f>
        <v>#GETTING_DATA</v>
      </c>
      <c r="F76" s="144" t="e">
        <f aca="false" ca="false" dt2D="false" dtr="false" t="normal">F77</f>
        <v>#GETTING_DATA</v>
      </c>
    </row>
    <row ht="47.25" outlineLevel="0" r="77">
      <c r="A77" s="53" t="s">
        <v>289</v>
      </c>
      <c r="B77" s="126" t="s">
        <v>392</v>
      </c>
      <c r="C77" s="126" t="s">
        <v>394</v>
      </c>
      <c r="D77" s="126" t="n">
        <v>200</v>
      </c>
      <c r="E77" s="144" t="e">
        <f aca="false" ca="false" dt2D="false" dtr="false" t="normal">'[1]приложение 9'!H111</f>
        <v>#GETTING_DATA</v>
      </c>
      <c r="F77" s="144" t="e">
        <f aca="false" ca="false" dt2D="false" dtr="false" t="normal">'[1]приложение 9'!J111</f>
        <v>#GETTING_DATA</v>
      </c>
    </row>
    <row ht="15.75" outlineLevel="0" r="78">
      <c r="A78" s="129" t="s">
        <v>511</v>
      </c>
      <c r="B78" s="134" t="s">
        <v>396</v>
      </c>
      <c r="C78" s="134" t="s">
        <v>497</v>
      </c>
      <c r="D78" s="134" t="s">
        <v>254</v>
      </c>
      <c r="E78" s="146" t="e">
        <f aca="false" ca="false" dt2D="false" dtr="false" t="normal">E79+E83+E81</f>
        <v>#GETTING_DATA</v>
      </c>
      <c r="F78" s="146" t="e">
        <f aca="false" ca="false" dt2D="false" dtr="false" t="normal">F79+F83+F81</f>
        <v>#GETTING_DATA</v>
      </c>
    </row>
    <row ht="47.25" outlineLevel="0" r="79">
      <c r="A79" s="53" t="s">
        <v>512</v>
      </c>
      <c r="B79" s="126" t="s">
        <v>396</v>
      </c>
      <c r="C79" s="126" t="s">
        <v>402</v>
      </c>
      <c r="D79" s="126" t="s">
        <v>254</v>
      </c>
      <c r="E79" s="144" t="e">
        <f aca="false" ca="false" dt2D="false" dtr="false" t="normal">E80</f>
        <v>#GETTING_DATA</v>
      </c>
      <c r="F79" s="144" t="e">
        <f aca="false" ca="false" dt2D="false" dtr="false" t="normal">F80</f>
        <v>#GETTING_DATA</v>
      </c>
    </row>
    <row ht="47.25" outlineLevel="0" r="80">
      <c r="A80" s="53" t="s">
        <v>289</v>
      </c>
      <c r="B80" s="126" t="s">
        <v>396</v>
      </c>
      <c r="C80" s="126" t="s">
        <v>402</v>
      </c>
      <c r="D80" s="126" t="n">
        <v>200</v>
      </c>
      <c r="E80" s="144" t="e">
        <f aca="false" ca="false" dt2D="false" dtr="false" t="normal">'[1]приложение 9'!H114</f>
        <v>#GETTING_DATA</v>
      </c>
      <c r="F80" s="144" t="e">
        <f aca="false" ca="false" dt2D="false" dtr="false" t="normal">'[1]приложение 9'!J114</f>
        <v>#GETTING_DATA</v>
      </c>
    </row>
    <row customHeight="true" ht="21.75" outlineLevel="0" r="81">
      <c r="A81" s="53" t="s">
        <v>403</v>
      </c>
      <c r="B81" s="126" t="s">
        <v>396</v>
      </c>
      <c r="C81" s="126" t="s">
        <v>404</v>
      </c>
      <c r="D81" s="126" t="s">
        <v>254</v>
      </c>
      <c r="E81" s="144" t="n">
        <f aca="false" ca="false" dt2D="false" dtr="false" t="normal">E82</f>
        <v>100000</v>
      </c>
      <c r="F81" s="144" t="n">
        <f aca="false" ca="false" dt2D="false" dtr="false" t="normal">F82</f>
        <v>100000</v>
      </c>
    </row>
    <row ht="47.25" outlineLevel="0" r="82">
      <c r="A82" s="53" t="s">
        <v>263</v>
      </c>
      <c r="B82" s="126" t="s">
        <v>396</v>
      </c>
      <c r="C82" s="126" t="s">
        <v>404</v>
      </c>
      <c r="D82" s="126" t="s">
        <v>292</v>
      </c>
      <c r="E82" s="144" t="n">
        <v>100000</v>
      </c>
      <c r="F82" s="144" t="n">
        <v>100000</v>
      </c>
    </row>
    <row customHeight="true" ht="131.25" outlineLevel="0" r="83">
      <c r="A83" s="53" t="s">
        <v>513</v>
      </c>
      <c r="B83" s="126" t="s">
        <v>396</v>
      </c>
      <c r="C83" s="126" t="s">
        <v>406</v>
      </c>
      <c r="D83" s="126" t="s">
        <v>254</v>
      </c>
      <c r="E83" s="144" t="e">
        <f aca="false" ca="false" dt2D="false" dtr="false" t="normal">E84</f>
        <v>#GETTING_DATA</v>
      </c>
      <c r="F83" s="144" t="e">
        <f aca="false" ca="false" dt2D="false" dtr="false" t="normal">F84</f>
        <v>#GETTING_DATA</v>
      </c>
    </row>
    <row ht="15.75" outlineLevel="0" r="84">
      <c r="A84" s="53" t="s">
        <v>514</v>
      </c>
      <c r="B84" s="126" t="s">
        <v>396</v>
      </c>
      <c r="C84" s="126" t="s">
        <v>406</v>
      </c>
      <c r="D84" s="126" t="s">
        <v>269</v>
      </c>
      <c r="E84" s="144" t="e">
        <f aca="false" ca="false" dt2D="false" dtr="false" t="normal">'[1]приложение 9'!I118</f>
        <v>#GETTING_DATA</v>
      </c>
      <c r="F84" s="144" t="e">
        <f aca="false" ca="false" dt2D="false" dtr="false" t="normal">'[1]приложение 9'!K118</f>
        <v>#GETTING_DATA</v>
      </c>
    </row>
    <row ht="15.75" outlineLevel="0" r="85">
      <c r="A85" s="220" t="s">
        <v>367</v>
      </c>
      <c r="B85" s="190" t="s">
        <v>368</v>
      </c>
      <c r="C85" s="190" t="s">
        <v>497</v>
      </c>
      <c r="D85" s="190" t="s">
        <v>254</v>
      </c>
      <c r="E85" s="127" t="e">
        <f aca="false" ca="false" dt2D="false" dtr="false" t="normal">E86+E88+E90+E92+E96+E98+E100+E102+E94+E104</f>
        <v>#GETTING_DATA</v>
      </c>
      <c r="F85" s="127" t="e">
        <f aca="false" ca="false" dt2D="false" dtr="false" t="normal">F86+F88+F90+F92+F96+F98+F100+F102+F94+F104</f>
        <v>#GETTING_DATA</v>
      </c>
    </row>
    <row ht="47.25" outlineLevel="0" r="86">
      <c r="A86" s="48" t="s">
        <v>369</v>
      </c>
      <c r="B86" s="143" t="s">
        <v>368</v>
      </c>
      <c r="C86" s="143" t="s">
        <v>370</v>
      </c>
      <c r="D86" s="143" t="s">
        <v>254</v>
      </c>
      <c r="E86" s="138" t="e">
        <f aca="false" ca="false" dt2D="false" dtr="false" t="normal">E87</f>
        <v>#GETTING_DATA</v>
      </c>
      <c r="F86" s="138" t="e">
        <f aca="false" ca="false" dt2D="false" dtr="false" t="normal">F87</f>
        <v>#GETTING_DATA</v>
      </c>
    </row>
    <row ht="47.25" outlineLevel="0" r="87">
      <c r="A87" s="48" t="s">
        <v>501</v>
      </c>
      <c r="B87" s="143" t="s">
        <v>368</v>
      </c>
      <c r="C87" s="143" t="s">
        <v>370</v>
      </c>
      <c r="D87" s="143" t="n">
        <v>200</v>
      </c>
      <c r="E87" s="138" t="e">
        <f aca="false" ca="false" dt2D="false" dtr="false" t="normal">'[1]приложение 9'!H88</f>
        <v>#GETTING_DATA</v>
      </c>
      <c r="F87" s="138" t="e">
        <f aca="false" ca="false" dt2D="false" dtr="false" t="normal">'[1]приложение 9'!J88</f>
        <v>#GETTING_DATA</v>
      </c>
    </row>
    <row ht="63" outlineLevel="0" r="88">
      <c r="A88" s="48" t="s">
        <v>371</v>
      </c>
      <c r="B88" s="143" t="s">
        <v>368</v>
      </c>
      <c r="C88" s="141" t="s">
        <v>372</v>
      </c>
      <c r="D88" s="141" t="s">
        <v>254</v>
      </c>
      <c r="E88" s="153" t="e">
        <f aca="false" ca="false" dt2D="false" dtr="false" t="normal">E89</f>
        <v>#GETTING_DATA</v>
      </c>
      <c r="F88" s="153" t="e">
        <f aca="false" ca="false" dt2D="false" dtr="false" t="normal">F89</f>
        <v>#GETTING_DATA</v>
      </c>
    </row>
    <row ht="47.25" outlineLevel="0" r="89">
      <c r="A89" s="48" t="s">
        <v>501</v>
      </c>
      <c r="B89" s="143" t="s">
        <v>368</v>
      </c>
      <c r="C89" s="143" t="s">
        <v>372</v>
      </c>
      <c r="D89" s="143" t="n">
        <v>200</v>
      </c>
      <c r="E89" s="138" t="e">
        <f aca="false" ca="false" dt2D="false" dtr="false" t="normal">'[1]приложение 9'!H90</f>
        <v>#GETTING_DATA</v>
      </c>
      <c r="F89" s="138" t="e">
        <f aca="false" ca="false" dt2D="false" dtr="false" t="normal">'[1]приложение 9'!J90</f>
        <v>#GETTING_DATA</v>
      </c>
    </row>
    <row ht="15.75" outlineLevel="0" r="90">
      <c r="A90" s="48" t="s">
        <v>373</v>
      </c>
      <c r="B90" s="143" t="s">
        <v>368</v>
      </c>
      <c r="C90" s="143" t="s">
        <v>374</v>
      </c>
      <c r="D90" s="143" t="s">
        <v>254</v>
      </c>
      <c r="E90" s="138" t="e">
        <f aca="false" ca="false" dt2D="false" dtr="false" t="normal">E91</f>
        <v>#GETTING_DATA</v>
      </c>
      <c r="F90" s="138" t="e">
        <f aca="false" ca="false" dt2D="false" dtr="false" t="normal">F91</f>
        <v>#GETTING_DATA</v>
      </c>
    </row>
    <row customHeight="true" ht="50.25" outlineLevel="0" r="91">
      <c r="A91" s="48" t="s">
        <v>501</v>
      </c>
      <c r="B91" s="143" t="s">
        <v>368</v>
      </c>
      <c r="C91" s="143" t="s">
        <v>374</v>
      </c>
      <c r="D91" s="143" t="n">
        <v>200</v>
      </c>
      <c r="E91" s="138" t="e">
        <f aca="false" ca="false" dt2D="false" dtr="false" t="normal">'[1]приложение 9'!H92</f>
        <v>#GETTING_DATA</v>
      </c>
      <c r="F91" s="138" t="e">
        <f aca="false" ca="false" dt2D="false" dtr="false" t="normal">'[1]приложение 9'!J92</f>
        <v>#GETTING_DATA</v>
      </c>
    </row>
    <row hidden="true" ht="31.5" outlineLevel="0" r="92">
      <c r="A92" s="48" t="s">
        <v>375</v>
      </c>
      <c r="B92" s="143" t="s">
        <v>368</v>
      </c>
      <c r="C92" s="143" t="s">
        <v>376</v>
      </c>
      <c r="D92" s="143" t="s">
        <v>254</v>
      </c>
      <c r="E92" s="138" t="e">
        <f aca="false" ca="false" dt2D="false" dtr="false" t="normal">E93</f>
        <v>#GETTING_DATA</v>
      </c>
      <c r="F92" s="138" t="e">
        <f aca="false" ca="false" dt2D="false" dtr="false" t="normal">F93</f>
        <v>#GETTING_DATA</v>
      </c>
    </row>
    <row hidden="true" ht="47.25" outlineLevel="0" r="93">
      <c r="A93" s="53" t="s">
        <v>515</v>
      </c>
      <c r="B93" s="143" t="s">
        <v>368</v>
      </c>
      <c r="C93" s="143" t="s">
        <v>376</v>
      </c>
      <c r="D93" s="143" t="n">
        <v>200</v>
      </c>
      <c r="E93" s="138" t="e">
        <f aca="false" ca="false" dt2D="false" dtr="false" t="normal">'[1]приложение 9'!H94</f>
        <v>#GETTING_DATA</v>
      </c>
      <c r="F93" s="138" t="e">
        <f aca="false" ca="false" dt2D="false" dtr="false" t="normal">'[1]приложение 9'!J94</f>
        <v>#GETTING_DATA</v>
      </c>
    </row>
    <row ht="15.75" outlineLevel="0" r="94">
      <c r="A94" s="53" t="s">
        <v>377</v>
      </c>
      <c r="B94" s="143" t="s">
        <v>368</v>
      </c>
      <c r="C94" s="126" t="s">
        <v>378</v>
      </c>
      <c r="D94" s="143" t="s">
        <v>254</v>
      </c>
      <c r="E94" s="138" t="e">
        <f aca="false" ca="false" dt2D="false" dtr="false" t="normal">E95</f>
        <v>#GETTING_DATA</v>
      </c>
      <c r="F94" s="138" t="e">
        <f aca="false" ca="false" dt2D="false" dtr="false" t="normal">F95</f>
        <v>#GETTING_DATA</v>
      </c>
    </row>
    <row ht="47.25" outlineLevel="0" r="95">
      <c r="A95" s="53" t="s">
        <v>263</v>
      </c>
      <c r="B95" s="143" t="s">
        <v>368</v>
      </c>
      <c r="C95" s="126" t="s">
        <v>378</v>
      </c>
      <c r="D95" s="143" t="s">
        <v>292</v>
      </c>
      <c r="E95" s="138" t="e">
        <f aca="false" ca="false" dt2D="false" dtr="false" t="normal">'[1]приложение 9'!I96</f>
        <v>#GETTING_DATA</v>
      </c>
      <c r="F95" s="138" t="e">
        <f aca="false" ca="false" dt2D="false" dtr="false" t="normal">'[1]приложение 9'!K96</f>
        <v>#GETTING_DATA</v>
      </c>
    </row>
    <row ht="31.5" outlineLevel="0" r="96">
      <c r="A96" s="48" t="s">
        <v>379</v>
      </c>
      <c r="B96" s="143" t="s">
        <v>368</v>
      </c>
      <c r="C96" s="143" t="s">
        <v>380</v>
      </c>
      <c r="D96" s="143" t="s">
        <v>254</v>
      </c>
      <c r="E96" s="138" t="e">
        <f aca="false" ca="false" dt2D="false" dtr="false" t="normal">E97</f>
        <v>#GETTING_DATA</v>
      </c>
      <c r="F96" s="138" t="e">
        <f aca="false" ca="false" dt2D="false" dtr="false" t="normal">F97</f>
        <v>#GETTING_DATA</v>
      </c>
    </row>
    <row ht="47.25" outlineLevel="0" r="97">
      <c r="A97" s="48" t="s">
        <v>516</v>
      </c>
      <c r="B97" s="143" t="s">
        <v>368</v>
      </c>
      <c r="C97" s="143" t="s">
        <v>380</v>
      </c>
      <c r="D97" s="143" t="n">
        <v>200</v>
      </c>
      <c r="E97" s="138" t="e">
        <f aca="false" ca="false" dt2D="false" dtr="false" t="normal">'[1]приложение 9'!H98</f>
        <v>#GETTING_DATA</v>
      </c>
      <c r="F97" s="138" t="e">
        <f aca="false" ca="false" dt2D="false" dtr="false" t="normal">'[1]приложение 9'!J98</f>
        <v>#GETTING_DATA</v>
      </c>
    </row>
    <row ht="110.25" outlineLevel="0" r="98">
      <c r="A98" s="48" t="s">
        <v>381</v>
      </c>
      <c r="B98" s="143" t="s">
        <v>368</v>
      </c>
      <c r="C98" s="143" t="s">
        <v>382</v>
      </c>
      <c r="D98" s="143" t="s">
        <v>254</v>
      </c>
      <c r="E98" s="138" t="e">
        <f aca="false" ca="false" dt2D="false" dtr="false" t="normal">E99</f>
        <v>#GETTING_DATA</v>
      </c>
      <c r="F98" s="138" t="e">
        <f aca="false" ca="false" dt2D="false" dtr="false" t="normal">F99</f>
        <v>#GETTING_DATA</v>
      </c>
    </row>
    <row ht="47.25" outlineLevel="0" r="99">
      <c r="A99" s="48" t="s">
        <v>330</v>
      </c>
      <c r="B99" s="143" t="s">
        <v>368</v>
      </c>
      <c r="C99" s="143" t="s">
        <v>382</v>
      </c>
      <c r="D99" s="143" t="s">
        <v>292</v>
      </c>
      <c r="E99" s="138" t="e">
        <f aca="false" ca="false" dt2D="false" dtr="false" t="normal">'[1]приложение 9'!I100</f>
        <v>#GETTING_DATA</v>
      </c>
      <c r="F99" s="138" t="e">
        <f aca="false" ca="false" dt2D="false" dtr="false" t="normal">'[1]приложение 9'!K100</f>
        <v>#GETTING_DATA</v>
      </c>
    </row>
    <row ht="94.5" outlineLevel="0" r="100">
      <c r="A100" s="48" t="s">
        <v>383</v>
      </c>
      <c r="B100" s="143" t="s">
        <v>368</v>
      </c>
      <c r="C100" s="143" t="s">
        <v>384</v>
      </c>
      <c r="D100" s="143" t="s">
        <v>254</v>
      </c>
      <c r="E100" s="138" t="e">
        <f aca="false" ca="false" dt2D="false" dtr="false" t="normal">E101</f>
        <v>#GETTING_DATA</v>
      </c>
      <c r="F100" s="138" t="e">
        <f aca="false" ca="false" dt2D="false" dtr="false" t="normal">F101</f>
        <v>#GETTING_DATA</v>
      </c>
    </row>
    <row customHeight="true" ht="48.75" outlineLevel="0" r="101">
      <c r="A101" s="48" t="s">
        <v>330</v>
      </c>
      <c r="B101" s="143" t="s">
        <v>368</v>
      </c>
      <c r="C101" s="143" t="s">
        <v>384</v>
      </c>
      <c r="D101" s="143" t="s">
        <v>292</v>
      </c>
      <c r="E101" s="138" t="e">
        <f aca="false" ca="false" dt2D="false" dtr="false" t="normal">'[1]приложение 9'!I102</f>
        <v>#GETTING_DATA</v>
      </c>
      <c r="F101" s="138" t="e">
        <f aca="false" ca="false" dt2D="false" dtr="false" t="normal">'[1]приложение 9'!K102</f>
        <v>#GETTING_DATA</v>
      </c>
    </row>
    <row hidden="true" ht="110.25" outlineLevel="0" r="102">
      <c r="A102" s="48" t="s">
        <v>385</v>
      </c>
      <c r="B102" s="143" t="s">
        <v>368</v>
      </c>
      <c r="C102" s="143" t="s">
        <v>386</v>
      </c>
      <c r="D102" s="143" t="s">
        <v>254</v>
      </c>
      <c r="E102" s="138" t="e">
        <f aca="false" ca="false" dt2D="false" dtr="false" t="normal">E103</f>
        <v>#GETTING_DATA</v>
      </c>
      <c r="F102" s="138" t="e">
        <f aca="false" ca="false" dt2D="false" dtr="false" t="normal">F103</f>
        <v>#GETTING_DATA</v>
      </c>
    </row>
    <row hidden="true" ht="47.25" outlineLevel="0" r="103">
      <c r="A103" s="48" t="s">
        <v>289</v>
      </c>
      <c r="B103" s="143" t="s">
        <v>368</v>
      </c>
      <c r="C103" s="143" t="s">
        <v>386</v>
      </c>
      <c r="D103" s="143" t="s">
        <v>292</v>
      </c>
      <c r="E103" s="138" t="e">
        <f aca="false" ca="false" dt2D="false" dtr="false" t="normal">'[1]приложение 9'!I104</f>
        <v>#GETTING_DATA</v>
      </c>
      <c r="F103" s="138" t="e">
        <f aca="false" ca="false" dt2D="false" dtr="false" t="normal">'[1]приложение 9'!K104</f>
        <v>#GETTING_DATA</v>
      </c>
    </row>
    <row ht="110.25" outlineLevel="0" r="104">
      <c r="A104" s="53" t="s">
        <v>387</v>
      </c>
      <c r="B104" s="143" t="s">
        <v>368</v>
      </c>
      <c r="C104" s="126" t="s">
        <v>388</v>
      </c>
      <c r="D104" s="143" t="s">
        <v>254</v>
      </c>
      <c r="E104" s="138" t="e">
        <f aca="false" ca="false" dt2D="false" dtr="false" t="normal">E105</f>
        <v>#GETTING_DATA</v>
      </c>
      <c r="F104" s="138" t="e">
        <f aca="false" ca="false" dt2D="false" dtr="false" t="normal">F105</f>
        <v>#GETTING_DATA</v>
      </c>
    </row>
    <row ht="15.75" outlineLevel="0" r="105">
      <c r="A105" s="53" t="s">
        <v>268</v>
      </c>
      <c r="B105" s="143" t="s">
        <v>368</v>
      </c>
      <c r="C105" s="126" t="s">
        <v>388</v>
      </c>
      <c r="D105" s="143" t="s">
        <v>269</v>
      </c>
      <c r="E105" s="138" t="e">
        <f aca="false" ca="false" dt2D="false" dtr="false" t="normal">'[1]приложение 9'!I106</f>
        <v>#GETTING_DATA</v>
      </c>
      <c r="F105" s="138" t="e">
        <f aca="false" ca="false" dt2D="false" dtr="false" t="normal">'[1]приложение 9'!K106</f>
        <v>#GETTING_DATA</v>
      </c>
    </row>
    <row ht="15.75" outlineLevel="0" r="106">
      <c r="A106" s="220" t="s">
        <v>517</v>
      </c>
      <c r="B106" s="190" t="s">
        <v>410</v>
      </c>
      <c r="C106" s="190" t="s">
        <v>497</v>
      </c>
      <c r="D106" s="190" t="s">
        <v>254</v>
      </c>
      <c r="E106" s="127" t="e">
        <f aca="false" ca="false" dt2D="false" dtr="false" t="normal">E107</f>
        <v>#GETTING_DATA</v>
      </c>
      <c r="F106" s="127" t="e">
        <f aca="false" ca="false" dt2D="false" dtr="false" t="normal">F107</f>
        <v>#GETTING_DATA</v>
      </c>
    </row>
    <row ht="15.75" outlineLevel="0" r="107">
      <c r="A107" s="220" t="s">
        <v>518</v>
      </c>
      <c r="B107" s="190" t="s">
        <v>412</v>
      </c>
      <c r="C107" s="190" t="s">
        <v>497</v>
      </c>
      <c r="D107" s="190" t="s">
        <v>254</v>
      </c>
      <c r="E107" s="127" t="e">
        <f aca="false" ca="false" dt2D="false" dtr="false" t="normal">E108</f>
        <v>#GETTING_DATA</v>
      </c>
      <c r="F107" s="127" t="e">
        <f aca="false" ca="false" dt2D="false" dtr="false" t="normal">F108</f>
        <v>#GETTING_DATA</v>
      </c>
    </row>
    <row ht="47.25" outlineLevel="0" r="108">
      <c r="A108" s="53" t="s">
        <v>413</v>
      </c>
      <c r="B108" s="126" t="s">
        <v>412</v>
      </c>
      <c r="C108" s="126" t="s">
        <v>414</v>
      </c>
      <c r="D108" s="126" t="s">
        <v>254</v>
      </c>
      <c r="E108" s="138" t="e">
        <f aca="false" ca="false" dt2D="false" dtr="false" t="normal">E109</f>
        <v>#GETTING_DATA</v>
      </c>
      <c r="F108" s="138" t="e">
        <f aca="false" ca="false" dt2D="false" dtr="false" t="normal">F109</f>
        <v>#GETTING_DATA</v>
      </c>
    </row>
    <row ht="47.25" outlineLevel="0" r="109">
      <c r="A109" s="53" t="s">
        <v>304</v>
      </c>
      <c r="B109" s="143" t="s">
        <v>412</v>
      </c>
      <c r="C109" s="143" t="s">
        <v>414</v>
      </c>
      <c r="D109" s="143" t="n">
        <v>200</v>
      </c>
      <c r="E109" s="138" t="e">
        <f aca="false" ca="false" dt2D="false" dtr="false" t="normal">'[1]приложение 9'!H123</f>
        <v>#GETTING_DATA</v>
      </c>
      <c r="F109" s="138" t="e">
        <f aca="false" ca="false" dt2D="false" dtr="false" t="normal">'[1]приложение 9'!J123</f>
        <v>#GETTING_DATA</v>
      </c>
    </row>
    <row ht="15.75" outlineLevel="0" r="110">
      <c r="A110" s="220" t="s">
        <v>519</v>
      </c>
      <c r="B110" s="190" t="n">
        <v>1000</v>
      </c>
      <c r="C110" s="190" t="s">
        <v>497</v>
      </c>
      <c r="D110" s="190" t="s">
        <v>254</v>
      </c>
      <c r="E110" s="127" t="e">
        <f aca="false" ca="false" dt2D="false" dtr="false" t="normal">E111+E114</f>
        <v>#GETTING_DATA</v>
      </c>
      <c r="F110" s="127" t="e">
        <f aca="false" ca="false" dt2D="false" dtr="false" t="normal">F111+F114</f>
        <v>#GETTING_DATA</v>
      </c>
    </row>
    <row ht="15.75" outlineLevel="0" r="111">
      <c r="A111" s="220" t="s">
        <v>520</v>
      </c>
      <c r="B111" s="190" t="n">
        <v>1001</v>
      </c>
      <c r="C111" s="190" t="s">
        <v>497</v>
      </c>
      <c r="D111" s="190" t="s">
        <v>254</v>
      </c>
      <c r="E111" s="127" t="e">
        <f aca="false" ca="false" dt2D="false" dtr="false" t="normal">E112</f>
        <v>#GETTING_DATA</v>
      </c>
      <c r="F111" s="127" t="e">
        <f aca="false" ca="false" dt2D="false" dtr="false" t="normal">F112</f>
        <v>#GETTING_DATA</v>
      </c>
    </row>
    <row ht="31.5" outlineLevel="0" r="112">
      <c r="A112" s="48" t="s">
        <v>419</v>
      </c>
      <c r="B112" s="143" t="n">
        <v>1001</v>
      </c>
      <c r="C112" s="143" t="s">
        <v>420</v>
      </c>
      <c r="D112" s="143" t="s">
        <v>254</v>
      </c>
      <c r="E112" s="138" t="e">
        <f aca="false" ca="false" dt2D="false" dtr="false" t="normal">E113</f>
        <v>#GETTING_DATA</v>
      </c>
      <c r="F112" s="138" t="e">
        <f aca="false" ca="false" dt2D="false" dtr="false" t="normal">F113</f>
        <v>#GETTING_DATA</v>
      </c>
    </row>
    <row ht="31.5" outlineLevel="0" r="113">
      <c r="A113" s="53" t="s">
        <v>521</v>
      </c>
      <c r="B113" s="143" t="n">
        <v>1001</v>
      </c>
      <c r="C113" s="143" t="s">
        <v>420</v>
      </c>
      <c r="D113" s="143" t="n">
        <v>300</v>
      </c>
      <c r="E113" s="138" t="e">
        <f aca="false" ca="false" dt2D="false" dtr="false" t="normal">'[1]приложение 9'!H128</f>
        <v>#GETTING_DATA</v>
      </c>
      <c r="F113" s="138" t="e">
        <f aca="false" ca="false" dt2D="false" dtr="false" t="normal">'[1]приложение 9'!J128</f>
        <v>#GETTING_DATA</v>
      </c>
    </row>
    <row ht="31.5" outlineLevel="0" r="114">
      <c r="A114" s="220" t="s">
        <v>422</v>
      </c>
      <c r="B114" s="190" t="n">
        <v>1006</v>
      </c>
      <c r="C114" s="190" t="s">
        <v>497</v>
      </c>
      <c r="D114" s="190" t="s">
        <v>254</v>
      </c>
      <c r="E114" s="127" t="e">
        <f aca="false" ca="false" dt2D="false" dtr="false" t="normal">E115</f>
        <v>#GETTING_DATA</v>
      </c>
      <c r="F114" s="127" t="e">
        <f aca="false" ca="false" dt2D="false" dtr="false" t="normal">F115</f>
        <v>#GETTING_DATA</v>
      </c>
    </row>
    <row ht="94.5" outlineLevel="0" r="115">
      <c r="A115" s="48" t="s">
        <v>423</v>
      </c>
      <c r="B115" s="143" t="n">
        <v>1006</v>
      </c>
      <c r="C115" s="143" t="s">
        <v>424</v>
      </c>
      <c r="D115" s="143" t="s">
        <v>254</v>
      </c>
      <c r="E115" s="138" t="e">
        <f aca="false" ca="false" dt2D="false" dtr="false" t="normal">E116</f>
        <v>#GETTING_DATA</v>
      </c>
      <c r="F115" s="138" t="e">
        <f aca="false" ca="false" dt2D="false" dtr="false" t="normal">F116</f>
        <v>#GETTING_DATA</v>
      </c>
    </row>
    <row ht="31.5" outlineLevel="0" r="116">
      <c r="A116" s="53" t="s">
        <v>421</v>
      </c>
      <c r="B116" s="143" t="n">
        <v>1006</v>
      </c>
      <c r="C116" s="143" t="s">
        <v>424</v>
      </c>
      <c r="D116" s="143" t="n">
        <v>300</v>
      </c>
      <c r="E116" s="138" t="e">
        <f aca="false" ca="false" dt2D="false" dtr="false" t="normal">'[1]приложение 9'!H131</f>
        <v>#GETTING_DATA</v>
      </c>
      <c r="F116" s="138" t="e">
        <f aca="false" ca="false" dt2D="false" dtr="false" t="normal">'[1]приложение 9'!J131</f>
        <v>#GETTING_DATA</v>
      </c>
    </row>
    <row ht="15.75" outlineLevel="0" r="117">
      <c r="A117" s="53" t="s">
        <v>487</v>
      </c>
      <c r="B117" s="143" t="n"/>
      <c r="C117" s="143" t="n"/>
      <c r="D117" s="143" t="n"/>
      <c r="E117" s="138" t="e">
        <f aca="false" ca="false" dt2D="false" dtr="false" t="normal">'[1]приложение 9'!I155</f>
        <v>#GETTING_DATA</v>
      </c>
      <c r="F117" s="138" t="e">
        <f aca="false" ca="false" dt2D="false" dtr="false" t="normal">'[1]приложение 9'!K155</f>
        <v>#GETTING_DATA</v>
      </c>
    </row>
    <row ht="15.75" outlineLevel="0" r="118">
      <c r="A118" s="227" t="s">
        <v>522</v>
      </c>
      <c r="B118" s="228" t="s"/>
      <c r="C118" s="228" t="s"/>
      <c r="D118" s="229" t="s"/>
      <c r="E118" s="146" t="e">
        <f aca="false" ca="false" dt2D="false" dtr="false" t="normal">E18+E42+E52+E74+E106+E110+E117</f>
        <v>#GETTING_DATA</v>
      </c>
      <c r="F118" s="146" t="e">
        <f aca="false" ca="false" dt2D="false" dtr="false" t="normal">F18+F42+F52+F74+F106+F110+F117</f>
        <v>#GETTING_DATA</v>
      </c>
    </row>
  </sheetData>
  <mergeCells count="20">
    <mergeCell ref="A1:F1"/>
    <mergeCell ref="A2:F2"/>
    <mergeCell ref="A3:F3"/>
    <mergeCell ref="A4:F4"/>
    <mergeCell ref="A5:F5"/>
    <mergeCell ref="A6:F6"/>
    <mergeCell ref="A11:F11"/>
    <mergeCell ref="A12:F12"/>
    <mergeCell ref="A13:F13"/>
    <mergeCell ref="F15:F17"/>
    <mergeCell ref="A7:E7"/>
    <mergeCell ref="A8:E8"/>
    <mergeCell ref="A9:E9"/>
    <mergeCell ref="B15:D15"/>
    <mergeCell ref="E15:E17"/>
    <mergeCell ref="A15:A17"/>
    <mergeCell ref="A118:D118"/>
    <mergeCell ref="B16:B17"/>
    <mergeCell ref="C16:C17"/>
    <mergeCell ref="D16:D17"/>
  </mergeCells>
  <pageMargins bottom="0.75" footer="0.300000011920929" header="0.300000011920929" left="0.700000047683716" right="0.700000047683716" top="0.75"/>
</worksheet>
</file>

<file path=xl/worksheets/sheet2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15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0.1406234484289"/>
    <col customWidth="true" max="2" min="2" outlineLevel="0" width="13.0000001691662"/>
    <col customWidth="true" max="3" min="3" outlineLevel="0" width="8.14062514009074"/>
    <col customWidth="true" max="4" min="4" outlineLevel="0" width="15.5703124854623"/>
  </cols>
  <sheetData>
    <row outlineLevel="0" r="1">
      <c r="A1" s="3" t="n"/>
      <c r="B1" s="3" t="n"/>
      <c r="C1" s="2" t="n"/>
      <c r="D1" s="3" t="s">
        <v>528</v>
      </c>
    </row>
    <row outlineLevel="0" r="2">
      <c r="A2" s="3" t="n"/>
      <c r="B2" s="3" t="s">
        <v>529</v>
      </c>
      <c r="C2" s="3" t="s"/>
      <c r="D2" s="3" t="s"/>
    </row>
    <row outlineLevel="0" r="3">
      <c r="A3" s="3" t="s">
        <v>2</v>
      </c>
      <c r="B3" s="3" t="s"/>
      <c r="C3" s="3" t="s"/>
      <c r="D3" s="3" t="s"/>
    </row>
    <row outlineLevel="0" r="4">
      <c r="A4" s="3" t="s">
        <v>232</v>
      </c>
      <c r="B4" s="3" t="s"/>
      <c r="C4" s="3" t="s"/>
      <c r="D4" s="3" t="s"/>
    </row>
    <row outlineLevel="0" r="5">
      <c r="A5" s="3" t="s">
        <v>4</v>
      </c>
      <c r="B5" s="3" t="s"/>
      <c r="C5" s="3" t="s"/>
      <c r="D5" s="3" t="s"/>
    </row>
    <row outlineLevel="0" r="6">
      <c r="A6" s="3" t="s">
        <v>5</v>
      </c>
      <c r="B6" s="3" t="s"/>
      <c r="C6" s="3" t="s"/>
      <c r="D6" s="3" t="s"/>
    </row>
    <row outlineLevel="0" r="7">
      <c r="A7" s="237" t="n"/>
      <c r="B7" s="1" t="n"/>
      <c r="C7" s="2" t="n"/>
      <c r="D7" s="3" t="n"/>
    </row>
    <row ht="15.75" outlineLevel="0" r="8">
      <c r="A8" s="56" t="n"/>
      <c r="B8" s="1" t="n"/>
      <c r="C8" s="2" t="n"/>
      <c r="D8" s="3" t="n"/>
    </row>
    <row ht="18.75" outlineLevel="0" r="9">
      <c r="A9" s="238" t="n"/>
      <c r="C9" s="2" t="n"/>
      <c r="D9" s="3" t="n"/>
    </row>
    <row ht="18.75" outlineLevel="0" r="10">
      <c r="A10" s="238" t="n"/>
      <c r="C10" s="2" t="n"/>
      <c r="D10" s="3" t="n"/>
    </row>
    <row ht="15.75" outlineLevel="0" r="11">
      <c r="A11" s="35" t="s">
        <v>530</v>
      </c>
      <c r="B11" s="35" t="s"/>
      <c r="C11" s="35" t="s"/>
      <c r="D11" s="35" t="s"/>
    </row>
    <row ht="15.75" outlineLevel="0" r="12">
      <c r="A12" s="35" t="s">
        <v>531</v>
      </c>
      <c r="B12" s="35" t="s"/>
      <c r="C12" s="35" t="s"/>
      <c r="D12" s="35" t="s"/>
    </row>
    <row ht="15.75" outlineLevel="0" r="13">
      <c r="A13" s="35" t="s">
        <v>532</v>
      </c>
      <c r="B13" s="35" t="s"/>
      <c r="C13" s="35" t="s"/>
      <c r="D13" s="35" t="s"/>
    </row>
    <row ht="15.75" outlineLevel="0" r="14">
      <c r="A14" s="35" t="s">
        <v>533</v>
      </c>
      <c r="B14" s="35" t="s"/>
      <c r="C14" s="35" t="s"/>
      <c r="D14" s="35" t="s"/>
    </row>
    <row ht="15.75" outlineLevel="0" r="15">
      <c r="A15" s="35" t="s">
        <v>534</v>
      </c>
      <c r="B15" s="35" t="s"/>
      <c r="C15" s="35" t="s"/>
      <c r="D15" s="35" t="s"/>
    </row>
    <row ht="15.75" outlineLevel="0" r="16">
      <c r="A16" s="239" t="n"/>
    </row>
    <row customHeight="true" ht="51" outlineLevel="0" r="17">
      <c r="A17" s="200" t="s">
        <v>39</v>
      </c>
      <c r="B17" s="200" t="s">
        <v>242</v>
      </c>
      <c r="C17" s="203" t="s"/>
      <c r="D17" s="200" t="s">
        <v>59</v>
      </c>
    </row>
    <row ht="31.5" outlineLevel="0" r="18">
      <c r="A18" s="204" t="s"/>
      <c r="B18" s="200" t="s">
        <v>244</v>
      </c>
      <c r="C18" s="200" t="s">
        <v>535</v>
      </c>
      <c r="D18" s="204" t="s"/>
    </row>
    <row customHeight="true" ht="50.25" outlineLevel="0" r="19">
      <c r="A19" s="129" t="s">
        <v>536</v>
      </c>
      <c r="B19" s="134" t="s">
        <v>247</v>
      </c>
      <c r="C19" s="134" t="n"/>
      <c r="D19" s="127" t="n">
        <f aca="false" ca="false" dt2D="false" dtr="false" t="normal">D20</f>
        <v>37103870.69</v>
      </c>
    </row>
    <row customHeight="true" ht="53.25" outlineLevel="0" r="20">
      <c r="A20" s="129" t="s">
        <v>537</v>
      </c>
      <c r="B20" s="134" t="s">
        <v>249</v>
      </c>
      <c r="C20" s="134" t="n"/>
      <c r="D20" s="127" t="n">
        <f aca="false" ca="false" dt2D="false" dtr="false" t="normal">D21+D30+D42+D53+D74+D79+D86+D99+D102+D105+D122</f>
        <v>37103870.69</v>
      </c>
    </row>
    <row ht="47.25" outlineLevel="0" r="21">
      <c r="A21" s="131" t="s">
        <v>250</v>
      </c>
      <c r="B21" s="132" t="s">
        <v>251</v>
      </c>
      <c r="C21" s="132" t="n"/>
      <c r="D21" s="136" t="n">
        <f aca="false" ca="false" dt2D="false" dtr="false" t="normal">D22+D28</f>
        <v>6248216.14</v>
      </c>
    </row>
    <row customHeight="true" ht="51" outlineLevel="0" r="22">
      <c r="A22" s="240" t="s">
        <v>538</v>
      </c>
      <c r="B22" s="241" t="s">
        <v>258</v>
      </c>
      <c r="C22" s="241" t="s">
        <v>254</v>
      </c>
      <c r="D22" s="242" t="n">
        <f aca="false" ca="false" dt2D="false" dtr="false" t="normal">D23+D26+D27+D25</f>
        <v>6248216.14</v>
      </c>
    </row>
    <row customHeight="true" ht="81.75" outlineLevel="0" r="23">
      <c r="A23" s="53" t="s">
        <v>539</v>
      </c>
      <c r="B23" s="150" t="s">
        <v>258</v>
      </c>
      <c r="C23" s="126" t="n">
        <v>100</v>
      </c>
      <c r="D23" s="142" t="n">
        <f aca="false" ca="false" dt2D="false" dtr="false" t="normal">'приложение 8 '!I22</f>
        <v>2932195.97</v>
      </c>
    </row>
    <row customFormat="true" customHeight="true" ht="96.75" outlineLevel="0" r="24" s="0">
      <c r="A24" s="240" t="s">
        <v>260</v>
      </c>
      <c r="B24" s="243" t="s">
        <v>261</v>
      </c>
      <c r="C24" s="241" t="s">
        <v>254</v>
      </c>
      <c r="D24" s="244" t="n">
        <f aca="false" ca="false" dt2D="false" dtr="false" t="normal">D25</f>
        <v>1945554.01</v>
      </c>
    </row>
    <row customFormat="true" customHeight="true" ht="81" outlineLevel="0" r="25" s="0">
      <c r="A25" s="140" t="s">
        <v>259</v>
      </c>
      <c r="B25" s="150" t="s">
        <v>261</v>
      </c>
      <c r="C25" s="126" t="s">
        <v>262</v>
      </c>
      <c r="D25" s="142" t="n">
        <f aca="false" ca="false" dt2D="false" dtr="false" t="normal">'приложение 8 '!I24</f>
        <v>1945554.01</v>
      </c>
    </row>
    <row customHeight="true" ht="52.5" outlineLevel="0" r="26">
      <c r="A26" s="53" t="s">
        <v>263</v>
      </c>
      <c r="B26" s="126" t="s">
        <v>258</v>
      </c>
      <c r="C26" s="126" t="n">
        <v>200</v>
      </c>
      <c r="D26" s="138" t="n">
        <f aca="false" ca="false" dt2D="false" dtr="false" t="normal">'приложение 8 '!H25</f>
        <v>1107025.99</v>
      </c>
    </row>
    <row customHeight="true" ht="20.25" outlineLevel="0" r="27">
      <c r="A27" s="53" t="s">
        <v>264</v>
      </c>
      <c r="B27" s="126" t="s">
        <v>258</v>
      </c>
      <c r="C27" s="126" t="n">
        <v>800</v>
      </c>
      <c r="D27" s="144" t="n">
        <f aca="false" ca="false" dt2D="false" dtr="false" t="normal">'приложение 8 '!H26</f>
        <v>263440.17</v>
      </c>
    </row>
    <row customHeight="true" hidden="true" ht="40.5" outlineLevel="0" r="28">
      <c r="A28" s="245" t="s">
        <v>540</v>
      </c>
      <c r="B28" s="246" t="s">
        <v>267</v>
      </c>
      <c r="C28" s="246" t="s">
        <v>254</v>
      </c>
      <c r="D28" s="144" t="n">
        <f aca="false" ca="false" dt2D="false" dtr="false" t="normal">D29</f>
        <v>0</v>
      </c>
    </row>
    <row customHeight="true" hidden="true" ht="25.5" outlineLevel="0" r="29">
      <c r="A29" s="53" t="s">
        <v>268</v>
      </c>
      <c r="B29" s="141" t="s">
        <v>267</v>
      </c>
      <c r="C29" s="247" t="s">
        <v>269</v>
      </c>
      <c r="D29" s="142" t="n">
        <f aca="false" ca="false" dt2D="false" dtr="false" t="normal">'приложение 8 '!I28</f>
        <v>0</v>
      </c>
    </row>
    <row customHeight="true" ht="36" outlineLevel="0" r="30">
      <c r="A30" s="186" t="s">
        <v>541</v>
      </c>
      <c r="B30" s="132" t="s">
        <v>301</v>
      </c>
      <c r="C30" s="132" t="n"/>
      <c r="D30" s="148" t="n">
        <f aca="false" ca="false" dt2D="false" dtr="false" t="normal">D35+D39+D37+D31+D33</f>
        <v>513051.31</v>
      </c>
    </row>
    <row customFormat="true" customHeight="true" ht="36" outlineLevel="0" r="31" s="0">
      <c r="A31" s="248" t="s">
        <v>302</v>
      </c>
      <c r="B31" s="179" t="s">
        <v>303</v>
      </c>
      <c r="C31" s="179" t="s">
        <v>254</v>
      </c>
      <c r="D31" s="144" t="n">
        <f aca="false" ca="false" dt2D="false" dtr="false" t="normal">D32</f>
        <v>13000</v>
      </c>
    </row>
    <row customFormat="true" customHeight="true" ht="45.75" outlineLevel="0" r="32" s="0">
      <c r="A32" s="180" t="s">
        <v>304</v>
      </c>
      <c r="B32" s="179" t="s">
        <v>303</v>
      </c>
      <c r="C32" s="179" t="s">
        <v>292</v>
      </c>
      <c r="D32" s="144" t="n">
        <f aca="false" ca="false" dt2D="false" dtr="false" t="normal">'приложение 8 '!I58</f>
        <v>13000</v>
      </c>
    </row>
    <row customFormat="true" customHeight="true" ht="48.75" outlineLevel="0" r="33" s="0">
      <c r="A33" s="248" t="s">
        <v>305</v>
      </c>
      <c r="B33" s="179" t="s">
        <v>306</v>
      </c>
      <c r="C33" s="179" t="s">
        <v>254</v>
      </c>
      <c r="D33" s="144" t="n">
        <f aca="false" ca="false" dt2D="false" dtr="false" t="normal">D34</f>
        <v>131.31</v>
      </c>
    </row>
    <row customFormat="true" customHeight="true" ht="49.5" outlineLevel="0" r="34" s="0">
      <c r="A34" s="180" t="s">
        <v>304</v>
      </c>
      <c r="B34" s="179" t="s">
        <v>306</v>
      </c>
      <c r="C34" s="179" t="s">
        <v>292</v>
      </c>
      <c r="D34" s="144" t="n">
        <f aca="false" ca="false" dt2D="false" dtr="false" t="normal">'приложение 8 '!I60</f>
        <v>131.31</v>
      </c>
    </row>
    <row customHeight="true" ht="51.75" outlineLevel="0" r="35">
      <c r="A35" s="240" t="s">
        <v>315</v>
      </c>
      <c r="B35" s="241" t="s">
        <v>316</v>
      </c>
      <c r="C35" s="241" t="s">
        <v>254</v>
      </c>
      <c r="D35" s="249" t="n">
        <f aca="false" ca="false" dt2D="false" dtr="false" t="normal">D36</f>
        <v>181460</v>
      </c>
    </row>
    <row ht="47.25" outlineLevel="0" r="36">
      <c r="A36" s="53" t="s">
        <v>263</v>
      </c>
      <c r="B36" s="126" t="s">
        <v>316</v>
      </c>
      <c r="C36" s="126" t="n">
        <v>200</v>
      </c>
      <c r="D36" s="144" t="n">
        <f aca="false" ca="false" dt2D="false" dtr="false" t="normal">'приложение 8 '!H67</f>
        <v>181460</v>
      </c>
    </row>
    <row customFormat="true" ht="15.75" outlineLevel="0" r="37" s="0">
      <c r="A37" s="53" t="s">
        <v>505</v>
      </c>
      <c r="B37" s="126" t="s">
        <v>312</v>
      </c>
      <c r="C37" s="126" t="s">
        <v>254</v>
      </c>
      <c r="D37" s="144" t="n">
        <f aca="false" ca="false" dt2D="false" dtr="false" t="normal">D38</f>
        <v>110000</v>
      </c>
    </row>
    <row customFormat="true" ht="31.5" outlineLevel="0" r="38" s="0">
      <c r="A38" s="53" t="s">
        <v>330</v>
      </c>
      <c r="B38" s="126" t="s">
        <v>312</v>
      </c>
      <c r="C38" s="126" t="s">
        <v>292</v>
      </c>
      <c r="D38" s="144" t="n">
        <f aca="false" ca="false" dt2D="false" dtr="false" t="normal">'приложение 8 '!I64</f>
        <v>110000</v>
      </c>
    </row>
    <row customHeight="true" ht="33.75" outlineLevel="0" r="39">
      <c r="A39" s="240" t="s">
        <v>506</v>
      </c>
      <c r="B39" s="241" t="s">
        <v>318</v>
      </c>
      <c r="C39" s="241" t="s">
        <v>254</v>
      </c>
      <c r="D39" s="249" t="n">
        <f aca="false" ca="false" dt2D="false" dtr="false" t="normal">D40+D41</f>
        <v>208460</v>
      </c>
    </row>
    <row customHeight="true" ht="78.75" outlineLevel="0" r="40">
      <c r="A40" s="48" t="s">
        <v>542</v>
      </c>
      <c r="B40" s="150" t="s">
        <v>318</v>
      </c>
      <c r="C40" s="126" t="n">
        <v>100</v>
      </c>
      <c r="D40" s="153" t="n">
        <f aca="false" ca="false" dt2D="false" dtr="false" t="normal">'приложение 8 '!I69</f>
        <v>100000</v>
      </c>
    </row>
    <row customHeight="true" ht="33.75" outlineLevel="0" r="41">
      <c r="A41" s="52" t="s">
        <v>543</v>
      </c>
      <c r="B41" s="126" t="s">
        <v>318</v>
      </c>
      <c r="C41" s="126" t="s">
        <v>292</v>
      </c>
      <c r="D41" s="144" t="n">
        <f aca="false" ca="false" dt2D="false" dtr="false" t="normal">'приложение 8 '!I70</f>
        <v>108460</v>
      </c>
    </row>
    <row customHeight="true" ht="47.25" outlineLevel="0" r="42">
      <c r="A42" s="131" t="s">
        <v>333</v>
      </c>
      <c r="B42" s="132" t="s">
        <v>334</v>
      </c>
      <c r="C42" s="250" t="n"/>
      <c r="D42" s="148" t="n">
        <f aca="false" ca="false" dt2D="false" dtr="false" t="normal">D43+D45+D49+D51+D47</f>
        <v>12164249.05</v>
      </c>
    </row>
    <row hidden="true" ht="47.25" outlineLevel="0" r="43">
      <c r="A43" s="48" t="s">
        <v>544</v>
      </c>
      <c r="B43" s="126" t="s">
        <v>339</v>
      </c>
      <c r="C43" s="126" t="s">
        <v>254</v>
      </c>
      <c r="D43" s="144" t="n">
        <f aca="false" ca="false" dt2D="false" dtr="false" t="normal">D44</f>
        <v>0</v>
      </c>
    </row>
    <row customHeight="true" hidden="true" ht="22.5" outlineLevel="0" r="44">
      <c r="A44" s="53" t="s">
        <v>340</v>
      </c>
      <c r="B44" s="126" t="s">
        <v>339</v>
      </c>
      <c r="C44" s="126" t="n">
        <v>800</v>
      </c>
      <c r="D44" s="144" t="n"/>
    </row>
    <row customHeight="true" ht="65.25" outlineLevel="0" r="45">
      <c r="A45" s="240" t="s">
        <v>343</v>
      </c>
      <c r="B45" s="241" t="s">
        <v>344</v>
      </c>
      <c r="C45" s="241" t="s">
        <v>254</v>
      </c>
      <c r="D45" s="242" t="n">
        <f aca="false" ca="false" dt2D="false" dtr="false" t="normal">D46</f>
        <v>6045986.85</v>
      </c>
    </row>
    <row ht="47.25" outlineLevel="0" r="46">
      <c r="A46" s="53" t="s">
        <v>263</v>
      </c>
      <c r="B46" s="126" t="s">
        <v>344</v>
      </c>
      <c r="C46" s="126" t="n">
        <v>200</v>
      </c>
      <c r="D46" s="138" t="n">
        <f aca="false" ca="false" dt2D="false" dtr="false" t="normal">'приложение 8 '!H87</f>
        <v>6045986.85</v>
      </c>
    </row>
    <row customFormat="true" ht="31.5" outlineLevel="0" r="47" s="0">
      <c r="A47" s="240" t="s">
        <v>345</v>
      </c>
      <c r="B47" s="241" t="s">
        <v>346</v>
      </c>
      <c r="C47" s="241" t="s">
        <v>254</v>
      </c>
      <c r="D47" s="242" t="n">
        <f aca="false" ca="false" dt2D="false" dtr="false" t="normal">D48</f>
        <v>2156050</v>
      </c>
    </row>
    <row customFormat="true" customHeight="true" ht="34.5" outlineLevel="0" r="48" s="0">
      <c r="A48" s="53" t="s">
        <v>330</v>
      </c>
      <c r="B48" s="126" t="s">
        <v>346</v>
      </c>
      <c r="C48" s="126" t="s">
        <v>292</v>
      </c>
      <c r="D48" s="138" t="n">
        <f aca="false" ca="false" dt2D="false" dtr="false" t="normal">'приложение 8 '!I89</f>
        <v>2156050</v>
      </c>
    </row>
    <row customHeight="true" ht="80.25" outlineLevel="0" r="49">
      <c r="A49" s="240" t="s">
        <v>545</v>
      </c>
      <c r="B49" s="241" t="s">
        <v>348</v>
      </c>
      <c r="C49" s="241" t="s">
        <v>254</v>
      </c>
      <c r="D49" s="249" t="n">
        <f aca="false" ca="false" dt2D="false" dtr="false" t="normal">D50</f>
        <v>3806921.63</v>
      </c>
    </row>
    <row customHeight="true" ht="45" outlineLevel="0" r="50">
      <c r="A50" s="53" t="s">
        <v>263</v>
      </c>
      <c r="B50" s="126" t="s">
        <v>348</v>
      </c>
      <c r="C50" s="126" t="n">
        <v>200</v>
      </c>
      <c r="D50" s="138" t="n">
        <f aca="false" ca="false" dt2D="false" dtr="false" t="normal">'приложение 8 '!H91</f>
        <v>3806921.63</v>
      </c>
    </row>
    <row customHeight="true" ht="142.5" outlineLevel="0" r="51">
      <c r="A51" s="131" t="s">
        <v>546</v>
      </c>
      <c r="B51" s="241" t="s">
        <v>355</v>
      </c>
      <c r="C51" s="241" t="s">
        <v>254</v>
      </c>
      <c r="D51" s="249" t="n">
        <f aca="false" ca="false" dt2D="false" dtr="false" t="normal">D52</f>
        <v>155290.57</v>
      </c>
    </row>
    <row customHeight="true" ht="22.5" outlineLevel="0" r="52">
      <c r="A52" s="53" t="s">
        <v>547</v>
      </c>
      <c r="B52" s="126" t="s">
        <v>355</v>
      </c>
      <c r="C52" s="126" t="n">
        <v>500</v>
      </c>
      <c r="D52" s="144" t="n">
        <f aca="false" ca="false" dt2D="false" dtr="false" t="normal">'приложение 8 '!I96</f>
        <v>155290.57</v>
      </c>
    </row>
    <row customHeight="true" ht="21.75" outlineLevel="0" r="53">
      <c r="A53" s="131" t="s">
        <v>363</v>
      </c>
      <c r="B53" s="132" t="s">
        <v>364</v>
      </c>
      <c r="C53" s="250" t="n"/>
      <c r="D53" s="136" t="n">
        <f aca="false" ca="false" dt2D="false" dtr="false" t="normal">D54+D56+D58+D60+D64+D66+D68+D70+D62+D72</f>
        <v>13175307.29</v>
      </c>
    </row>
    <row customHeight="true" ht="51" outlineLevel="0" r="54">
      <c r="A54" s="240" t="s">
        <v>369</v>
      </c>
      <c r="B54" s="241" t="s">
        <v>370</v>
      </c>
      <c r="C54" s="241" t="s">
        <v>254</v>
      </c>
      <c r="D54" s="242" t="n">
        <f aca="false" ca="false" dt2D="false" dtr="false" t="normal">D55</f>
        <v>6130000</v>
      </c>
    </row>
    <row ht="47.25" outlineLevel="0" r="55">
      <c r="A55" s="53" t="s">
        <v>263</v>
      </c>
      <c r="B55" s="126" t="s">
        <v>370</v>
      </c>
      <c r="C55" s="126" t="n">
        <v>200</v>
      </c>
      <c r="D55" s="138" t="n">
        <f aca="false" ca="false" dt2D="false" dtr="false" t="normal">'приложение 8 '!H106</f>
        <v>6130000</v>
      </c>
    </row>
    <row customHeight="true" ht="52.5" outlineLevel="0" r="56">
      <c r="A56" s="240" t="s">
        <v>371</v>
      </c>
      <c r="B56" s="241" t="s">
        <v>372</v>
      </c>
      <c r="C56" s="241" t="s">
        <v>254</v>
      </c>
      <c r="D56" s="249" t="n">
        <f aca="false" ca="false" dt2D="false" dtr="false" t="normal">D57</f>
        <v>1956703.98</v>
      </c>
    </row>
    <row ht="47.25" outlineLevel="0" r="57">
      <c r="A57" s="53" t="s">
        <v>263</v>
      </c>
      <c r="B57" s="126" t="s">
        <v>372</v>
      </c>
      <c r="C57" s="126" t="n">
        <v>200</v>
      </c>
      <c r="D57" s="138" t="n">
        <f aca="false" ca="false" dt2D="false" dtr="false" t="normal">'приложение 8 '!H108</f>
        <v>1956703.98</v>
      </c>
    </row>
    <row customHeight="true" ht="24" outlineLevel="0" r="58">
      <c r="A58" s="240" t="s">
        <v>373</v>
      </c>
      <c r="B58" s="241" t="s">
        <v>374</v>
      </c>
      <c r="C58" s="241" t="s">
        <v>254</v>
      </c>
      <c r="D58" s="242" t="n">
        <f aca="false" ca="false" dt2D="false" dtr="false" t="normal">D59</f>
        <v>399202.42</v>
      </c>
    </row>
    <row customHeight="true" ht="50.25" outlineLevel="0" r="59">
      <c r="A59" s="53" t="s">
        <v>263</v>
      </c>
      <c r="B59" s="126" t="s">
        <v>374</v>
      </c>
      <c r="C59" s="126" t="n">
        <v>200</v>
      </c>
      <c r="D59" s="138" t="n">
        <f aca="false" ca="false" dt2D="false" dtr="false" t="normal">'приложение 8 '!H110</f>
        <v>399202.42</v>
      </c>
    </row>
    <row customHeight="true" hidden="true" ht="36.75" outlineLevel="0" r="60">
      <c r="A60" s="240" t="s">
        <v>375</v>
      </c>
      <c r="B60" s="241" t="s">
        <v>376</v>
      </c>
      <c r="C60" s="241" t="s">
        <v>254</v>
      </c>
      <c r="D60" s="242" t="n">
        <f aca="false" ca="false" dt2D="false" dtr="false" t="normal">D61</f>
        <v>0</v>
      </c>
    </row>
    <row customHeight="true" hidden="true" ht="53.25" outlineLevel="0" r="61">
      <c r="A61" s="53" t="s">
        <v>263</v>
      </c>
      <c r="B61" s="126" t="s">
        <v>376</v>
      </c>
      <c r="C61" s="126" t="n">
        <v>200</v>
      </c>
      <c r="D61" s="138" t="n">
        <f aca="false" ca="false" dt2D="false" dtr="false" t="normal">'приложение 8 '!H112</f>
        <v>0</v>
      </c>
    </row>
    <row customFormat="true" customHeight="true" ht="23.25" outlineLevel="0" r="62" s="0">
      <c r="A62" s="240" t="s">
        <v>377</v>
      </c>
      <c r="B62" s="241" t="s">
        <v>378</v>
      </c>
      <c r="C62" s="241" t="s">
        <v>254</v>
      </c>
      <c r="D62" s="242" t="n">
        <f aca="false" ca="false" dt2D="false" dtr="false" t="normal">D63</f>
        <v>423283.22</v>
      </c>
    </row>
    <row customFormat="true" customHeight="true" ht="48" outlineLevel="0" r="63" s="0">
      <c r="A63" s="53" t="s">
        <v>263</v>
      </c>
      <c r="B63" s="126" t="s">
        <v>378</v>
      </c>
      <c r="C63" s="126" t="s">
        <v>292</v>
      </c>
      <c r="D63" s="138" t="n">
        <f aca="false" ca="false" dt2D="false" dtr="false" t="normal">'приложение 8 '!I114</f>
        <v>423283.22</v>
      </c>
    </row>
    <row ht="31.5" outlineLevel="0" r="64">
      <c r="A64" s="240" t="s">
        <v>379</v>
      </c>
      <c r="B64" s="241" t="s">
        <v>380</v>
      </c>
      <c r="C64" s="241" t="s">
        <v>254</v>
      </c>
      <c r="D64" s="242" t="n">
        <f aca="false" ca="false" dt2D="false" dtr="false" t="normal">D65</f>
        <v>3032306.19</v>
      </c>
    </row>
    <row ht="47.25" outlineLevel="0" r="65">
      <c r="A65" s="53" t="s">
        <v>263</v>
      </c>
      <c r="B65" s="126" t="s">
        <v>380</v>
      </c>
      <c r="C65" s="126" t="n">
        <v>200</v>
      </c>
      <c r="D65" s="138" t="n">
        <f aca="false" ca="false" dt2D="false" dtr="false" t="normal">'приложение 8 '!H116</f>
        <v>3032306.19</v>
      </c>
    </row>
    <row customHeight="true" ht="99" outlineLevel="0" r="66">
      <c r="A66" s="240" t="s">
        <v>381</v>
      </c>
      <c r="B66" s="241" t="s">
        <v>382</v>
      </c>
      <c r="C66" s="241" t="s">
        <v>254</v>
      </c>
      <c r="D66" s="242" t="n">
        <f aca="false" ca="false" dt2D="false" dtr="false" t="normal">D67</f>
        <v>110000</v>
      </c>
    </row>
    <row customHeight="true" ht="35.25" outlineLevel="0" r="67">
      <c r="A67" s="53" t="s">
        <v>327</v>
      </c>
      <c r="B67" s="126" t="s">
        <v>382</v>
      </c>
      <c r="C67" s="126" t="s">
        <v>292</v>
      </c>
      <c r="D67" s="138" t="n">
        <f aca="false" ca="false" dt2D="false" dtr="false" t="normal">'приложение 8 '!I118</f>
        <v>110000</v>
      </c>
    </row>
    <row ht="94.5" outlineLevel="0" r="68">
      <c r="A68" s="240" t="s">
        <v>383</v>
      </c>
      <c r="B68" s="241" t="s">
        <v>384</v>
      </c>
      <c r="C68" s="241" t="s">
        <v>254</v>
      </c>
      <c r="D68" s="242" t="n">
        <f aca="false" ca="false" dt2D="false" dtr="false" t="normal">D69</f>
        <v>110000</v>
      </c>
    </row>
    <row customHeight="true" ht="34.5" outlineLevel="0" r="69">
      <c r="A69" s="53" t="s">
        <v>327</v>
      </c>
      <c r="B69" s="126" t="s">
        <v>384</v>
      </c>
      <c r="C69" s="126" t="s">
        <v>292</v>
      </c>
      <c r="D69" s="138" t="n">
        <f aca="false" ca="false" dt2D="false" dtr="false" t="normal">'приложение 8 '!I120</f>
        <v>110000</v>
      </c>
    </row>
    <row hidden="true" ht="94.5" outlineLevel="0" r="70">
      <c r="A70" s="53" t="s">
        <v>385</v>
      </c>
      <c r="B70" s="126" t="s">
        <v>386</v>
      </c>
      <c r="C70" s="126" t="s">
        <v>254</v>
      </c>
      <c r="D70" s="138" t="n">
        <f aca="false" ca="false" dt2D="false" dtr="false" t="normal">D71</f>
        <v>0</v>
      </c>
    </row>
    <row customHeight="true" hidden="true" ht="39" outlineLevel="0" r="71">
      <c r="A71" s="53" t="s">
        <v>289</v>
      </c>
      <c r="B71" s="126" t="s">
        <v>386</v>
      </c>
      <c r="C71" s="126" t="s">
        <v>292</v>
      </c>
      <c r="D71" s="138" t="n">
        <f aca="false" ca="false" dt2D="false" dtr="false" t="normal">'приложение 8 '!I122</f>
        <v>0</v>
      </c>
    </row>
    <row customFormat="true" customHeight="true" ht="81" outlineLevel="0" r="72" s="0">
      <c r="A72" s="240" t="s">
        <v>387</v>
      </c>
      <c r="B72" s="241" t="s">
        <v>388</v>
      </c>
      <c r="C72" s="241" t="s">
        <v>254</v>
      </c>
      <c r="D72" s="242" t="n">
        <f aca="false" ca="false" dt2D="false" dtr="false" t="normal">D73</f>
        <v>1013811.48</v>
      </c>
    </row>
    <row customFormat="true" customHeight="true" ht="22.5" outlineLevel="0" r="73" s="0">
      <c r="A73" s="53" t="s">
        <v>268</v>
      </c>
      <c r="B73" s="126" t="s">
        <v>388</v>
      </c>
      <c r="C73" s="126" t="s">
        <v>269</v>
      </c>
      <c r="D73" s="138" t="n">
        <f aca="false" ca="false" dt2D="false" dtr="false" t="normal">'приложение 8 '!I124</f>
        <v>1013811.48</v>
      </c>
    </row>
    <row ht="31.5" outlineLevel="0" r="74">
      <c r="A74" s="131" t="s">
        <v>415</v>
      </c>
      <c r="B74" s="132" t="s">
        <v>416</v>
      </c>
      <c r="C74" s="250" t="n"/>
      <c r="D74" s="148" t="n">
        <f aca="false" ca="false" dt2D="false" dtr="false" t="normal">D75+D77</f>
        <v>454958.32</v>
      </c>
    </row>
    <row ht="31.5" outlineLevel="0" r="75">
      <c r="A75" s="240" t="s">
        <v>419</v>
      </c>
      <c r="B75" s="241" t="s">
        <v>420</v>
      </c>
      <c r="C75" s="241" t="s">
        <v>254</v>
      </c>
      <c r="D75" s="249" t="n">
        <f aca="false" ca="false" dt2D="false" dtr="false" t="normal">D76</f>
        <v>280958.32</v>
      </c>
    </row>
    <row customHeight="true" ht="35.25" outlineLevel="0" r="76">
      <c r="A76" s="53" t="s">
        <v>421</v>
      </c>
      <c r="B76" s="126" t="s">
        <v>420</v>
      </c>
      <c r="C76" s="126" t="n">
        <v>300</v>
      </c>
      <c r="D76" s="144" t="n">
        <f aca="false" ca="false" dt2D="false" dtr="false" t="normal">'приложение 8 '!H150</f>
        <v>280958.32</v>
      </c>
    </row>
    <row ht="78.75" outlineLevel="0" r="77">
      <c r="A77" s="245" t="s">
        <v>423</v>
      </c>
      <c r="B77" s="246" t="s">
        <v>424</v>
      </c>
      <c r="C77" s="246" t="s">
        <v>254</v>
      </c>
      <c r="D77" s="242" t="n">
        <f aca="false" ca="false" dt2D="false" dtr="false" t="normal">D78</f>
        <v>174000</v>
      </c>
    </row>
    <row ht="31.5" outlineLevel="0" r="78">
      <c r="A78" s="53" t="s">
        <v>548</v>
      </c>
      <c r="B78" s="143" t="s">
        <v>424</v>
      </c>
      <c r="C78" s="143" t="n">
        <v>300</v>
      </c>
      <c r="D78" s="138" t="n">
        <f aca="false" ca="false" dt2D="false" dtr="false" t="normal">'приложение 8 '!H153</f>
        <v>174000</v>
      </c>
    </row>
    <row ht="63" outlineLevel="0" r="79">
      <c r="A79" s="131" t="s">
        <v>285</v>
      </c>
      <c r="B79" s="132" t="s">
        <v>286</v>
      </c>
      <c r="C79" s="132" t="n"/>
      <c r="D79" s="148" t="n">
        <f aca="false" ca="false" dt2D="false" dtr="false" t="normal">D80+D82+D84</f>
        <v>1100000</v>
      </c>
    </row>
    <row ht="47.25" outlineLevel="0" r="80">
      <c r="A80" s="240" t="s">
        <v>287</v>
      </c>
      <c r="B80" s="241" t="s">
        <v>288</v>
      </c>
      <c r="C80" s="241" t="s">
        <v>254</v>
      </c>
      <c r="D80" s="249" t="n">
        <f aca="false" ca="false" dt2D="false" dtr="false" t="normal">D81</f>
        <v>500000</v>
      </c>
    </row>
    <row ht="47.25" outlineLevel="0" r="81">
      <c r="A81" s="53" t="s">
        <v>263</v>
      </c>
      <c r="B81" s="126" t="s">
        <v>288</v>
      </c>
      <c r="C81" s="126" t="n">
        <v>200</v>
      </c>
      <c r="D81" s="144" t="n">
        <f aca="false" ca="false" dt2D="false" dtr="false" t="normal">'приложение 8 '!H45</f>
        <v>500000</v>
      </c>
    </row>
    <row customFormat="true" customHeight="true" ht="52.5" outlineLevel="0" r="82" s="0">
      <c r="A82" s="240" t="s">
        <v>290</v>
      </c>
      <c r="B82" s="241" t="s">
        <v>291</v>
      </c>
      <c r="C82" s="241" t="s">
        <v>254</v>
      </c>
      <c r="D82" s="249" t="n">
        <f aca="false" ca="false" dt2D="false" dtr="false" t="normal">D83</f>
        <v>540000</v>
      </c>
    </row>
    <row customFormat="true" customHeight="true" ht="33" outlineLevel="0" r="83" s="0">
      <c r="A83" s="53" t="s">
        <v>289</v>
      </c>
      <c r="B83" s="126" t="s">
        <v>291</v>
      </c>
      <c r="C83" s="126" t="s">
        <v>292</v>
      </c>
      <c r="D83" s="144" t="n">
        <f aca="false" ca="false" dt2D="false" dtr="false" t="normal">'приложение 8 '!I47</f>
        <v>540000</v>
      </c>
    </row>
    <row customFormat="true" ht="63" outlineLevel="0" r="84" s="0">
      <c r="A84" s="240" t="s">
        <v>293</v>
      </c>
      <c r="B84" s="251" t="s">
        <v>294</v>
      </c>
      <c r="C84" s="241" t="s">
        <v>254</v>
      </c>
      <c r="D84" s="249" t="n">
        <f aca="false" ca="false" dt2D="false" dtr="false" t="normal">D85</f>
        <v>60000</v>
      </c>
    </row>
    <row customFormat="true" customHeight="true" ht="37.5" outlineLevel="0" r="85" s="0">
      <c r="A85" s="53" t="s">
        <v>289</v>
      </c>
      <c r="B85" s="252" t="s">
        <v>294</v>
      </c>
      <c r="C85" s="126" t="s">
        <v>292</v>
      </c>
      <c r="D85" s="144" t="n">
        <f aca="false" ca="false" dt2D="false" dtr="false" t="normal">'приложение 8 '!I49</f>
        <v>60000</v>
      </c>
    </row>
    <row ht="63" outlineLevel="0" r="86">
      <c r="A86" s="131" t="s">
        <v>389</v>
      </c>
      <c r="B86" s="132" t="s">
        <v>390</v>
      </c>
      <c r="C86" s="250" t="n"/>
      <c r="D86" s="148" t="n">
        <f aca="false" ca="false" dt2D="false" dtr="false" t="normal">D91+D93+D97+D87+D89+D95</f>
        <v>1352549.6</v>
      </c>
    </row>
    <row customFormat="true" ht="63" outlineLevel="0" r="87" s="0">
      <c r="A87" s="240" t="s">
        <v>397</v>
      </c>
      <c r="B87" s="241" t="s">
        <v>398</v>
      </c>
      <c r="C87" s="241" t="s">
        <v>254</v>
      </c>
      <c r="D87" s="249" t="n">
        <f aca="false" ca="false" dt2D="false" dtr="false" t="normal">D88</f>
        <v>120000</v>
      </c>
    </row>
    <row customFormat="true" customHeight="true" ht="33.75" outlineLevel="0" r="88" s="0">
      <c r="A88" s="53" t="s">
        <v>289</v>
      </c>
      <c r="B88" s="126" t="s">
        <v>398</v>
      </c>
      <c r="C88" s="126" t="s">
        <v>292</v>
      </c>
      <c r="D88" s="144" t="n">
        <f aca="false" ca="false" dt2D="false" dtr="false" t="normal">'приложение 8 '!I132</f>
        <v>120000</v>
      </c>
    </row>
    <row customFormat="true" ht="78.75" outlineLevel="0" r="89" s="0">
      <c r="A89" s="240" t="s">
        <v>399</v>
      </c>
      <c r="B89" s="241" t="s">
        <v>400</v>
      </c>
      <c r="C89" s="241" t="s">
        <v>254</v>
      </c>
      <c r="D89" s="249" t="n">
        <f aca="false" ca="false" dt2D="false" dtr="false" t="normal">D90</f>
        <v>6315.79</v>
      </c>
    </row>
    <row customFormat="true" customHeight="true" ht="38.25" outlineLevel="0" r="90" s="0">
      <c r="A90" s="53" t="s">
        <v>289</v>
      </c>
      <c r="B90" s="126" t="s">
        <v>400</v>
      </c>
      <c r="C90" s="126" t="s">
        <v>292</v>
      </c>
      <c r="D90" s="144" t="n">
        <f aca="false" ca="false" dt2D="false" dtr="false" t="normal">'приложение 8 '!I134</f>
        <v>6315.79</v>
      </c>
    </row>
    <row ht="31.5" outlineLevel="0" r="91">
      <c r="A91" s="240" t="s">
        <v>393</v>
      </c>
      <c r="B91" s="241" t="s">
        <v>394</v>
      </c>
      <c r="C91" s="241" t="s">
        <v>254</v>
      </c>
      <c r="D91" s="249" t="n">
        <f aca="false" ca="false" dt2D="false" dtr="false" t="normal">D92</f>
        <v>530195.6</v>
      </c>
    </row>
    <row ht="47.25" outlineLevel="0" r="92">
      <c r="A92" s="53" t="s">
        <v>263</v>
      </c>
      <c r="B92" s="126" t="s">
        <v>394</v>
      </c>
      <c r="C92" s="126" t="n">
        <v>200</v>
      </c>
      <c r="D92" s="144" t="n">
        <f aca="false" ca="false" dt2D="false" dtr="false" t="normal">'приложение 8 '!H129</f>
        <v>530195.6</v>
      </c>
    </row>
    <row customHeight="true" ht="50.25" outlineLevel="0" r="93">
      <c r="A93" s="240" t="s">
        <v>401</v>
      </c>
      <c r="B93" s="241" t="s">
        <v>402</v>
      </c>
      <c r="C93" s="241" t="s">
        <v>254</v>
      </c>
      <c r="D93" s="249" t="n">
        <f aca="false" ca="false" dt2D="false" dtr="false" t="normal">D94</f>
        <v>48098.5</v>
      </c>
    </row>
    <row customHeight="true" ht="36.75" outlineLevel="0" r="94">
      <c r="A94" s="53" t="s">
        <v>289</v>
      </c>
      <c r="B94" s="126" t="s">
        <v>402</v>
      </c>
      <c r="C94" s="126" t="n">
        <v>200</v>
      </c>
      <c r="D94" s="144" t="n">
        <f aca="false" ca="false" dt2D="false" dtr="false" t="normal">'приложение 8 '!H136</f>
        <v>48098.5</v>
      </c>
    </row>
    <row customFormat="true" customHeight="true" ht="24" outlineLevel="0" r="95" s="0">
      <c r="A95" s="240" t="s">
        <v>403</v>
      </c>
      <c r="B95" s="241" t="s">
        <v>404</v>
      </c>
      <c r="C95" s="241" t="s">
        <v>254</v>
      </c>
      <c r="D95" s="249" t="n">
        <f aca="false" ca="false" dt2D="false" dtr="false" t="normal">D96</f>
        <v>310560.3</v>
      </c>
    </row>
    <row customFormat="true" customHeight="true" ht="36.75" outlineLevel="0" r="96" s="0">
      <c r="A96" s="53" t="s">
        <v>263</v>
      </c>
      <c r="B96" s="126" t="s">
        <v>404</v>
      </c>
      <c r="C96" s="126" t="s">
        <v>292</v>
      </c>
      <c r="D96" s="144" t="n">
        <f aca="false" ca="false" dt2D="false" dtr="false" t="normal">'приложение 8 '!I138</f>
        <v>310560.3</v>
      </c>
    </row>
    <row customHeight="true" ht="112.5" outlineLevel="0" r="97">
      <c r="A97" s="240" t="s">
        <v>549</v>
      </c>
      <c r="B97" s="241" t="s">
        <v>406</v>
      </c>
      <c r="C97" s="241" t="s">
        <v>254</v>
      </c>
      <c r="D97" s="249" t="n">
        <f aca="false" ca="false" dt2D="false" dtr="false" t="normal">D98</f>
        <v>337379.41</v>
      </c>
    </row>
    <row ht="15.75" outlineLevel="0" r="98">
      <c r="A98" s="53" t="s">
        <v>550</v>
      </c>
      <c r="B98" s="126" t="s">
        <v>406</v>
      </c>
      <c r="C98" s="126" t="n">
        <v>500</v>
      </c>
      <c r="D98" s="144" t="n">
        <f aca="false" ca="false" dt2D="false" dtr="false" t="normal">'приложение 8 '!I140</f>
        <v>337379.41</v>
      </c>
    </row>
    <row ht="47.25" outlineLevel="0" r="99">
      <c r="A99" s="131" t="s">
        <v>551</v>
      </c>
      <c r="B99" s="132" t="s">
        <v>408</v>
      </c>
      <c r="C99" s="250" t="n"/>
      <c r="D99" s="148" t="n">
        <f aca="false" ca="false" dt2D="false" dtr="false" t="normal">D100</f>
        <v>150000</v>
      </c>
    </row>
    <row customHeight="true" ht="37.5" outlineLevel="0" r="100">
      <c r="A100" s="240" t="s">
        <v>413</v>
      </c>
      <c r="B100" s="241" t="s">
        <v>414</v>
      </c>
      <c r="C100" s="241" t="s">
        <v>254</v>
      </c>
      <c r="D100" s="249" t="n">
        <f aca="false" ca="false" dt2D="false" dtr="false" t="normal">D101</f>
        <v>150000</v>
      </c>
    </row>
    <row customHeight="true" ht="45.75" outlineLevel="0" r="101">
      <c r="A101" s="53" t="s">
        <v>263</v>
      </c>
      <c r="B101" s="126" t="s">
        <v>414</v>
      </c>
      <c r="C101" s="126" t="n">
        <v>200</v>
      </c>
      <c r="D101" s="144" t="n">
        <f aca="false" ca="false" dt2D="false" dtr="false" t="normal">'приложение 8 '!H145</f>
        <v>150000</v>
      </c>
    </row>
    <row customHeight="true" hidden="true" ht="10.5" outlineLevel="0" r="102">
      <c r="A102" s="131" t="s">
        <v>357</v>
      </c>
      <c r="B102" s="132" t="s">
        <v>358</v>
      </c>
      <c r="C102" s="132" t="n"/>
      <c r="D102" s="148" t="n">
        <f aca="false" ca="false" dt2D="false" dtr="false" t="normal">D103</f>
        <v>0</v>
      </c>
    </row>
    <row customHeight="true" hidden="true" ht="14.25" outlineLevel="0" r="103">
      <c r="A103" s="240" t="s">
        <v>361</v>
      </c>
      <c r="B103" s="126" t="s">
        <v>362</v>
      </c>
      <c r="C103" s="126" t="s">
        <v>254</v>
      </c>
      <c r="D103" s="144" t="n">
        <f aca="false" ca="false" dt2D="false" dtr="false" t="normal">D104</f>
        <v>0</v>
      </c>
    </row>
    <row customHeight="true" ht="24.75" outlineLevel="0" r="104">
      <c r="A104" s="53" t="s">
        <v>356</v>
      </c>
      <c r="B104" s="126" t="s">
        <v>362</v>
      </c>
      <c r="C104" s="126" t="s">
        <v>269</v>
      </c>
      <c r="D104" s="144" t="n">
        <f aca="false" ca="false" dt2D="false" dtr="false" t="normal">'приложение 8 '!I101</f>
        <v>0</v>
      </c>
    </row>
    <row ht="47.25" outlineLevel="0" r="105">
      <c r="A105" s="131" t="s">
        <v>319</v>
      </c>
      <c r="B105" s="132" t="s">
        <v>320</v>
      </c>
      <c r="C105" s="132" t="n"/>
      <c r="D105" s="148" t="n">
        <f aca="false" ca="false" dt2D="false" dtr="false" t="normal">D106+D108+D110</f>
        <v>178990.98</v>
      </c>
    </row>
    <row customFormat="true" hidden="true" ht="47.25" outlineLevel="0" r="106" s="0">
      <c r="A106" s="53" t="s">
        <v>328</v>
      </c>
      <c r="B106" s="126" t="s">
        <v>329</v>
      </c>
      <c r="C106" s="126" t="s">
        <v>254</v>
      </c>
      <c r="D106" s="144" t="n">
        <f aca="false" ca="false" dt2D="false" dtr="false" t="normal">D107</f>
        <v>0</v>
      </c>
    </row>
    <row customFormat="true" customHeight="true" hidden="true" ht="39" outlineLevel="0" r="107" s="0">
      <c r="A107" s="53" t="s">
        <v>507</v>
      </c>
      <c r="B107" s="126" t="s">
        <v>329</v>
      </c>
      <c r="C107" s="126" t="s">
        <v>292</v>
      </c>
      <c r="D107" s="144" t="n">
        <f aca="false" ca="false" dt2D="false" dtr="false" t="normal">'приложение 8 '!I77</f>
        <v>0</v>
      </c>
    </row>
    <row customHeight="true" ht="37.5" outlineLevel="0" r="108">
      <c r="A108" s="240" t="s">
        <v>325</v>
      </c>
      <c r="B108" s="126" t="s">
        <v>326</v>
      </c>
      <c r="C108" s="126" t="s">
        <v>254</v>
      </c>
      <c r="D108" s="144" t="n">
        <f aca="false" ca="false" dt2D="false" dtr="false" t="normal">D109</f>
        <v>143192.78</v>
      </c>
    </row>
    <row customHeight="true" ht="32.25" outlineLevel="0" r="109">
      <c r="A109" s="53" t="s">
        <v>330</v>
      </c>
      <c r="B109" s="126" t="s">
        <v>326</v>
      </c>
      <c r="C109" s="126" t="s">
        <v>292</v>
      </c>
      <c r="D109" s="144" t="n">
        <f aca="false" ca="false" dt2D="false" dtr="false" t="normal">'приложение 8 '!I75</f>
        <v>143192.78</v>
      </c>
    </row>
    <row ht="31.5" outlineLevel="0" r="110">
      <c r="A110" s="240" t="s">
        <v>331</v>
      </c>
      <c r="B110" s="126" t="s">
        <v>332</v>
      </c>
      <c r="C110" s="126" t="s">
        <v>254</v>
      </c>
      <c r="D110" s="144" t="n">
        <f aca="false" ca="false" dt2D="false" dtr="false" t="normal">D111</f>
        <v>35798.2</v>
      </c>
    </row>
    <row customHeight="true" ht="33.75" outlineLevel="0" r="111">
      <c r="A111" s="53" t="s">
        <v>330</v>
      </c>
      <c r="B111" s="126" t="s">
        <v>332</v>
      </c>
      <c r="C111" s="126" t="s">
        <v>292</v>
      </c>
      <c r="D111" s="144" t="n">
        <f aca="false" ca="false" dt2D="false" dtr="false" t="normal">'приложение 8 '!I79</f>
        <v>35798.2</v>
      </c>
    </row>
    <row customHeight="true" hidden="true" ht="48.75" outlineLevel="0" r="112">
      <c r="A112" s="129" t="s">
        <v>486</v>
      </c>
      <c r="B112" s="134" t="s">
        <v>433</v>
      </c>
      <c r="C112" s="134" t="n"/>
      <c r="D112" s="146" t="n">
        <f aca="false" ca="false" dt2D="false" dtr="false" t="normal">D113</f>
        <v>0</v>
      </c>
    </row>
    <row customHeight="true" hidden="true" ht="43.5" outlineLevel="0" r="113">
      <c r="A113" s="129" t="s">
        <v>434</v>
      </c>
      <c r="B113" s="134" t="s">
        <v>435</v>
      </c>
      <c r="C113" s="134" t="n"/>
      <c r="D113" s="146" t="n">
        <f aca="false" ca="false" dt2D="false" dtr="false" t="normal">D114</f>
        <v>0</v>
      </c>
    </row>
    <row customHeight="true" hidden="true" ht="44.25" outlineLevel="0" r="114">
      <c r="A114" s="129" t="s">
        <v>436</v>
      </c>
      <c r="B114" s="134" t="s">
        <v>437</v>
      </c>
      <c r="C114" s="134" t="n"/>
      <c r="D114" s="146" t="n"/>
    </row>
    <row customHeight="true" hidden="true" ht="60.75" outlineLevel="0" r="115">
      <c r="A115" s="240" t="s">
        <v>440</v>
      </c>
      <c r="B115" s="126" t="s">
        <v>441</v>
      </c>
      <c r="C115" s="126" t="s">
        <v>254</v>
      </c>
      <c r="D115" s="144" t="n"/>
    </row>
    <row customHeight="true" hidden="true" ht="0.75" outlineLevel="0" r="116">
      <c r="A116" s="53" t="s">
        <v>330</v>
      </c>
      <c r="B116" s="126" t="s">
        <v>441</v>
      </c>
      <c r="C116" s="126" t="s">
        <v>292</v>
      </c>
      <c r="D116" s="144" t="n"/>
    </row>
    <row hidden="true" ht="47.25" outlineLevel="0" r="117">
      <c r="A117" s="131" t="s">
        <v>552</v>
      </c>
      <c r="B117" s="132" t="n">
        <v>9000000000</v>
      </c>
      <c r="C117" s="132" t="s">
        <v>254</v>
      </c>
      <c r="D117" s="148" t="e">
        <f aca="false" ca="false" dt2D="false" dtr="false" t="normal">#REF!</f>
        <v>#REF!</v>
      </c>
    </row>
    <row customHeight="true" hidden="true" ht="30.75" outlineLevel="0" r="118">
      <c r="A118" s="240" t="s">
        <v>281</v>
      </c>
      <c r="B118" s="241" t="n">
        <v>9090020004</v>
      </c>
      <c r="C118" s="241" t="s">
        <v>254</v>
      </c>
      <c r="D118" s="249" t="n">
        <f aca="false" ca="false" dt2D="false" dtr="false" t="normal">D119</f>
        <v>0</v>
      </c>
    </row>
    <row customHeight="true" hidden="true" ht="15" outlineLevel="0" r="119">
      <c r="A119" s="53" t="s">
        <v>264</v>
      </c>
      <c r="B119" s="126" t="n">
        <v>9090020004</v>
      </c>
      <c r="C119" s="126" t="n">
        <v>800</v>
      </c>
      <c r="D119" s="144" t="n">
        <f aca="false" ca="false" dt2D="false" dtr="false" t="normal">'приложение 8 '!H38</f>
        <v>0</v>
      </c>
    </row>
    <row customHeight="true" hidden="true" ht="23.25" outlineLevel="0" r="120">
      <c r="A120" s="240" t="s">
        <v>273</v>
      </c>
      <c r="B120" s="241" t="n">
        <v>9099030090</v>
      </c>
      <c r="C120" s="241" t="s">
        <v>254</v>
      </c>
      <c r="D120" s="249" t="n">
        <f aca="false" ca="false" dt2D="false" dtr="false" t="normal">D121</f>
        <v>0</v>
      </c>
    </row>
    <row customHeight="true" hidden="true" ht="22.5" outlineLevel="0" r="121">
      <c r="A121" s="48" t="s">
        <v>553</v>
      </c>
      <c r="B121" s="150" t="n">
        <v>9099030090</v>
      </c>
      <c r="C121" s="150" t="n">
        <v>100</v>
      </c>
      <c r="D121" s="153" t="n">
        <f aca="false" ca="false" dt2D="false" dtr="false" t="normal">'приложение 8 '!H32</f>
        <v>0</v>
      </c>
    </row>
    <row customFormat="true" customHeight="true" ht="66" outlineLevel="0" r="122" s="0">
      <c r="A122" s="131" t="s">
        <v>444</v>
      </c>
      <c r="B122" s="253" t="s">
        <v>445</v>
      </c>
      <c r="C122" s="253" t="n"/>
      <c r="D122" s="254" t="n">
        <f aca="false" ca="false" dt2D="false" dtr="false" t="normal">D123+D125+D127+D129+D131+D133+D135+D137+D139+D141+D143+D145+D147+D149</f>
        <v>1766548</v>
      </c>
    </row>
    <row customFormat="true" customHeight="true" ht="36" outlineLevel="0" r="123" s="0">
      <c r="A123" s="240" t="s">
        <v>447</v>
      </c>
      <c r="B123" s="255" t="s">
        <v>448</v>
      </c>
      <c r="C123" s="241" t="s">
        <v>254</v>
      </c>
      <c r="D123" s="256" t="n">
        <f aca="false" ca="false" dt2D="false" dtr="false" t="normal">D124</f>
        <v>452785.98</v>
      </c>
    </row>
    <row customFormat="true" customHeight="true" ht="36" outlineLevel="0" r="124" s="0">
      <c r="A124" s="53" t="s">
        <v>289</v>
      </c>
      <c r="B124" s="181" t="s">
        <v>448</v>
      </c>
      <c r="C124" s="126" t="s">
        <v>292</v>
      </c>
      <c r="D124" s="153" t="n">
        <f aca="false" ca="false" dt2D="false" dtr="false" t="normal">'приложение 8 '!I176</f>
        <v>452785.98</v>
      </c>
    </row>
    <row customFormat="true" customHeight="true" ht="30" outlineLevel="0" r="125" s="0">
      <c r="A125" s="257" t="s">
        <v>449</v>
      </c>
      <c r="B125" s="258" t="s">
        <v>450</v>
      </c>
      <c r="C125" s="241" t="s">
        <v>254</v>
      </c>
      <c r="D125" s="256" t="n">
        <f aca="false" ca="false" dt2D="false" dtr="false" t="normal">D126</f>
        <v>200000</v>
      </c>
    </row>
    <row customFormat="true" customHeight="true" ht="36" outlineLevel="0" r="126" s="0">
      <c r="A126" s="52" t="s">
        <v>289</v>
      </c>
      <c r="B126" s="191" t="s">
        <v>450</v>
      </c>
      <c r="C126" s="126" t="s">
        <v>292</v>
      </c>
      <c r="D126" s="153" t="n">
        <f aca="false" ca="false" dt2D="false" dtr="false" t="normal">'приложение 8 '!I177</f>
        <v>200000</v>
      </c>
    </row>
    <row customFormat="true" customHeight="true" ht="36" outlineLevel="0" r="127" s="0">
      <c r="A127" s="259" t="s">
        <v>451</v>
      </c>
      <c r="B127" s="258" t="s">
        <v>452</v>
      </c>
      <c r="C127" s="241" t="s">
        <v>254</v>
      </c>
      <c r="D127" s="256" t="n">
        <f aca="false" ca="false" dt2D="false" dtr="false" t="normal">D128</f>
        <v>20526</v>
      </c>
    </row>
    <row customFormat="true" customHeight="true" ht="36" outlineLevel="0" r="128" s="0">
      <c r="A128" s="260" t="s">
        <v>289</v>
      </c>
      <c r="B128" s="191" t="s">
        <v>452</v>
      </c>
      <c r="C128" s="126" t="s">
        <v>292</v>
      </c>
      <c r="D128" s="153" t="n">
        <f aca="false" ca="false" dt2D="false" dtr="false" t="normal">'приложение 8 '!I179</f>
        <v>20526</v>
      </c>
    </row>
    <row customFormat="true" customHeight="true" ht="17.25" outlineLevel="0" r="129" s="0">
      <c r="A129" s="259" t="s">
        <v>453</v>
      </c>
      <c r="B129" s="258" t="s">
        <v>454</v>
      </c>
      <c r="C129" s="241" t="s">
        <v>254</v>
      </c>
      <c r="D129" s="256" t="n">
        <f aca="false" ca="false" dt2D="false" dtr="false" t="normal">D130</f>
        <v>167114</v>
      </c>
    </row>
    <row customFormat="true" customHeight="true" ht="36" outlineLevel="0" r="130" s="0">
      <c r="A130" s="52" t="s">
        <v>289</v>
      </c>
      <c r="B130" s="191" t="s">
        <v>454</v>
      </c>
      <c r="C130" s="126" t="s">
        <v>292</v>
      </c>
      <c r="D130" s="153" t="n">
        <f aca="false" ca="false" dt2D="false" dtr="false" t="normal">'приложение 8 '!I181</f>
        <v>167114</v>
      </c>
    </row>
    <row customFormat="true" customHeight="true" ht="32.25" outlineLevel="0" r="131" s="0">
      <c r="A131" s="257" t="s">
        <v>455</v>
      </c>
      <c r="B131" s="258" t="s">
        <v>456</v>
      </c>
      <c r="C131" s="241" t="s">
        <v>254</v>
      </c>
      <c r="D131" s="256" t="n">
        <f aca="false" ca="false" dt2D="false" dtr="false" t="normal">D132</f>
        <v>1688.02</v>
      </c>
    </row>
    <row customFormat="true" customHeight="true" ht="36" outlineLevel="0" r="132" s="0">
      <c r="A132" s="52" t="s">
        <v>289</v>
      </c>
      <c r="B132" s="191" t="s">
        <v>456</v>
      </c>
      <c r="C132" s="126" t="s">
        <v>292</v>
      </c>
      <c r="D132" s="153" t="n">
        <f aca="false" ca="false" dt2D="false" dtr="false" t="normal">'приложение 8 '!I183</f>
        <v>1688.02</v>
      </c>
    </row>
    <row customFormat="true" customHeight="true" ht="21.75" outlineLevel="0" r="133" s="0">
      <c r="A133" s="259" t="s">
        <v>471</v>
      </c>
      <c r="B133" s="258" t="s">
        <v>472</v>
      </c>
      <c r="C133" s="241" t="s">
        <v>254</v>
      </c>
      <c r="D133" s="256" t="n">
        <f aca="false" ca="false" dt2D="false" dtr="false" t="normal">D134</f>
        <v>199434</v>
      </c>
    </row>
    <row customFormat="true" customHeight="true" ht="18.75" outlineLevel="0" r="134" s="0">
      <c r="A134" s="52" t="s">
        <v>268</v>
      </c>
      <c r="B134" s="191" t="s">
        <v>472</v>
      </c>
      <c r="C134" s="126" t="s">
        <v>269</v>
      </c>
      <c r="D134" s="153" t="n">
        <f aca="false" ca="false" dt2D="false" dtr="false" t="normal">'приложение 8 '!I201</f>
        <v>199434</v>
      </c>
    </row>
    <row customFormat="true" customHeight="true" ht="35.25" outlineLevel="0" r="135" s="0">
      <c r="A135" s="261" t="s">
        <v>473</v>
      </c>
      <c r="B135" s="258" t="s">
        <v>474</v>
      </c>
      <c r="C135" s="241" t="s">
        <v>254</v>
      </c>
      <c r="D135" s="256" t="n">
        <f aca="false" ca="false" dt2D="false" dtr="false" t="normal">D136</f>
        <v>100000</v>
      </c>
    </row>
    <row customFormat="true" customHeight="true" ht="18.75" outlineLevel="0" r="136" s="0">
      <c r="A136" s="53" t="s">
        <v>268</v>
      </c>
      <c r="B136" s="191" t="s">
        <v>474</v>
      </c>
      <c r="C136" s="126" t="s">
        <v>269</v>
      </c>
      <c r="D136" s="153" t="n">
        <f aca="false" ca="false" dt2D="false" dtr="false" t="normal">'приложение 8 '!I204</f>
        <v>100000</v>
      </c>
    </row>
    <row customFormat="true" customHeight="true" ht="36" outlineLevel="0" r="137" s="0">
      <c r="A137" s="240" t="s">
        <v>461</v>
      </c>
      <c r="B137" s="258" t="s">
        <v>462</v>
      </c>
      <c r="C137" s="241" t="s">
        <v>254</v>
      </c>
      <c r="D137" s="256" t="n">
        <f aca="false" ca="false" dt2D="false" dtr="false" t="normal">D138</f>
        <v>100000</v>
      </c>
    </row>
    <row customFormat="true" customHeight="true" ht="18.75" outlineLevel="0" r="138" s="0">
      <c r="A138" s="53" t="s">
        <v>289</v>
      </c>
      <c r="B138" s="191" t="s">
        <v>462</v>
      </c>
      <c r="C138" s="126" t="s">
        <v>292</v>
      </c>
      <c r="D138" s="153" t="n">
        <f aca="false" ca="false" dt2D="false" dtr="false" t="normal">'приложение 8 '!I192</f>
        <v>100000</v>
      </c>
    </row>
    <row customFormat="true" customHeight="true" ht="36" outlineLevel="0" r="139" s="0">
      <c r="A139" s="240" t="s">
        <v>463</v>
      </c>
      <c r="B139" s="258" t="s">
        <v>464</v>
      </c>
      <c r="C139" s="241" t="s">
        <v>254</v>
      </c>
      <c r="D139" s="256" t="n">
        <f aca="false" ca="false" dt2D="false" dtr="false" t="normal">D140</f>
        <v>2000</v>
      </c>
    </row>
    <row customFormat="true" customHeight="true" ht="36" outlineLevel="0" r="140" s="0">
      <c r="A140" s="53" t="s">
        <v>289</v>
      </c>
      <c r="B140" s="191" t="s">
        <v>464</v>
      </c>
      <c r="C140" s="126" t="s">
        <v>292</v>
      </c>
      <c r="D140" s="153" t="n">
        <f aca="false" ca="false" dt2D="false" dtr="false" t="normal">'приложение 8 '!I194</f>
        <v>2000</v>
      </c>
    </row>
    <row customFormat="true" customHeight="true" ht="24" outlineLevel="0" r="141" s="0">
      <c r="A141" s="261" t="s">
        <v>475</v>
      </c>
      <c r="B141" s="258" t="s">
        <v>476</v>
      </c>
      <c r="C141" s="241" t="s">
        <v>254</v>
      </c>
      <c r="D141" s="256" t="n">
        <f aca="false" ca="false" dt2D="false" dtr="false" t="normal">D142</f>
        <v>100000</v>
      </c>
    </row>
    <row customFormat="true" customHeight="true" ht="18.75" outlineLevel="0" r="142" s="0">
      <c r="A142" s="53" t="s">
        <v>268</v>
      </c>
      <c r="B142" s="191" t="s">
        <v>476</v>
      </c>
      <c r="C142" s="126" t="s">
        <v>269</v>
      </c>
      <c r="D142" s="153" t="n">
        <f aca="false" ca="false" dt2D="false" dtr="false" t="normal">'приложение 8 '!I206</f>
        <v>100000</v>
      </c>
    </row>
    <row customFormat="true" customHeight="true" ht="28.5" outlineLevel="0" r="143" s="0">
      <c r="A143" s="240" t="s">
        <v>457</v>
      </c>
      <c r="B143" s="258" t="s">
        <v>458</v>
      </c>
      <c r="C143" s="241" t="s">
        <v>254</v>
      </c>
      <c r="D143" s="256" t="n">
        <f aca="false" ca="false" dt2D="false" dtr="false" t="normal">D144</f>
        <v>100000</v>
      </c>
    </row>
    <row customFormat="true" customHeight="true" ht="34.5" outlineLevel="0" r="144" s="0">
      <c r="A144" s="53" t="s">
        <v>289</v>
      </c>
      <c r="B144" s="191" t="s">
        <v>458</v>
      </c>
      <c r="C144" s="126" t="s">
        <v>292</v>
      </c>
      <c r="D144" s="153" t="n">
        <f aca="false" ca="false" dt2D="false" dtr="false" t="normal">'приложение 8 '!I186</f>
        <v>100000</v>
      </c>
    </row>
    <row customFormat="true" customHeight="true" ht="32.25" outlineLevel="0" r="145" s="0">
      <c r="A145" s="240" t="s">
        <v>459</v>
      </c>
      <c r="B145" s="258" t="s">
        <v>460</v>
      </c>
      <c r="C145" s="241" t="s">
        <v>254</v>
      </c>
      <c r="D145" s="256" t="n">
        <f aca="false" ca="false" dt2D="false" dtr="false" t="normal">D146</f>
        <v>2000</v>
      </c>
    </row>
    <row customFormat="true" customHeight="true" ht="34.5" outlineLevel="0" r="146" s="0">
      <c r="A146" s="53" t="s">
        <v>289</v>
      </c>
      <c r="B146" s="191" t="s">
        <v>460</v>
      </c>
      <c r="C146" s="126" t="s">
        <v>292</v>
      </c>
      <c r="D146" s="153" t="n">
        <f aca="false" ca="false" dt2D="false" dtr="false" t="normal">'приложение 8 '!I188</f>
        <v>2000</v>
      </c>
    </row>
    <row customFormat="true" customHeight="true" ht="36" outlineLevel="0" r="147" s="0">
      <c r="A147" s="240" t="s">
        <v>465</v>
      </c>
      <c r="B147" s="258" t="s">
        <v>466</v>
      </c>
      <c r="C147" s="241" t="s">
        <v>254</v>
      </c>
      <c r="D147" s="256" t="n">
        <f aca="false" ca="false" dt2D="false" dtr="false" t="normal">D148</f>
        <v>100000</v>
      </c>
    </row>
    <row customFormat="true" customHeight="true" ht="37.5" outlineLevel="0" r="148" s="0">
      <c r="A148" s="53" t="s">
        <v>289</v>
      </c>
      <c r="B148" s="191" t="s">
        <v>466</v>
      </c>
      <c r="C148" s="126" t="s">
        <v>292</v>
      </c>
      <c r="D148" s="153" t="n">
        <f aca="false" ca="false" dt2D="false" dtr="false" t="normal">'приложение 8 '!I196</f>
        <v>100000</v>
      </c>
    </row>
    <row customFormat="true" customHeight="true" ht="39" outlineLevel="0" r="149" s="0">
      <c r="A149" s="240" t="s">
        <v>467</v>
      </c>
      <c r="B149" s="258" t="s">
        <v>468</v>
      </c>
      <c r="C149" s="241" t="s">
        <v>254</v>
      </c>
      <c r="D149" s="256" t="n">
        <f aca="false" ca="false" dt2D="false" dtr="false" t="normal">D150</f>
        <v>221000</v>
      </c>
    </row>
    <row customFormat="true" customHeight="true" ht="35.25" outlineLevel="0" r="150" s="0">
      <c r="A150" s="53" t="s">
        <v>289</v>
      </c>
      <c r="B150" s="191" t="s">
        <v>468</v>
      </c>
      <c r="C150" s="126" t="s">
        <v>292</v>
      </c>
      <c r="D150" s="153" t="n">
        <f aca="false" ca="false" dt2D="false" dtr="false" t="normal">'приложение 8 '!I198</f>
        <v>221000</v>
      </c>
    </row>
    <row customFormat="true" customHeight="true" ht="36" outlineLevel="0" r="151" s="0">
      <c r="A151" s="129" t="s">
        <v>552</v>
      </c>
      <c r="B151" s="262" t="n">
        <v>9000000000</v>
      </c>
      <c r="C151" s="134" t="s">
        <v>254</v>
      </c>
      <c r="D151" s="263" t="n">
        <f aca="false" ca="false" dt2D="false" dtr="false" t="normal">D152</f>
        <v>1007000</v>
      </c>
    </row>
    <row customFormat="true" customHeight="true" ht="21" outlineLevel="0" r="152" s="0">
      <c r="A152" s="131" t="s">
        <v>270</v>
      </c>
      <c r="B152" s="264" t="n">
        <v>9090000000</v>
      </c>
      <c r="C152" s="132" t="s">
        <v>254</v>
      </c>
      <c r="D152" s="254" t="n">
        <f aca="false" ca="false" dt2D="false" dtr="false" t="normal">D155+D153</f>
        <v>1007000</v>
      </c>
    </row>
    <row customFormat="true" customHeight="true" ht="34.5" outlineLevel="0" r="153" s="0">
      <c r="A153" s="245" t="s">
        <v>278</v>
      </c>
      <c r="B153" s="241" t="n">
        <v>9090020001</v>
      </c>
      <c r="C153" s="241" t="s">
        <v>254</v>
      </c>
      <c r="D153" s="153" t="n">
        <f aca="false" ca="false" dt2D="false" dtr="false" t="normal">D154</f>
        <v>1000000</v>
      </c>
    </row>
    <row customFormat="true" customHeight="true" ht="21" outlineLevel="0" r="154" s="0">
      <c r="A154" s="48" t="s">
        <v>264</v>
      </c>
      <c r="B154" s="126" t="n">
        <v>9090020001</v>
      </c>
      <c r="C154" s="126" t="n">
        <v>800</v>
      </c>
      <c r="D154" s="153" t="n">
        <f aca="false" ca="false" dt2D="false" dtr="false" t="normal">'приложение 8 '!H35</f>
        <v>1000000</v>
      </c>
    </row>
    <row customFormat="true" customHeight="true" ht="36" outlineLevel="0" r="155" s="0">
      <c r="A155" s="240" t="s">
        <v>281</v>
      </c>
      <c r="B155" s="255" t="n">
        <v>9090020004</v>
      </c>
      <c r="C155" s="241" t="s">
        <v>254</v>
      </c>
      <c r="D155" s="153" t="n">
        <f aca="false" ca="false" dt2D="false" dtr="false" t="normal">D156</f>
        <v>7000</v>
      </c>
    </row>
    <row customFormat="true" customHeight="true" ht="20.25" outlineLevel="0" r="156" s="0">
      <c r="A156" s="53" t="s">
        <v>264</v>
      </c>
      <c r="B156" s="181" t="n">
        <v>9090020004</v>
      </c>
      <c r="C156" s="126" t="n">
        <v>800</v>
      </c>
      <c r="D156" s="153" t="n">
        <f aca="false" ca="false" dt2D="false" dtr="false" t="normal">'приложение 8 '!I53</f>
        <v>7000</v>
      </c>
    </row>
    <row ht="15.75" outlineLevel="0" r="157">
      <c r="A157" s="265" t="s">
        <v>554</v>
      </c>
      <c r="B157" s="266" t="s"/>
      <c r="C157" s="267" t="s"/>
      <c r="D157" s="268" t="n">
        <f aca="false" ca="false" dt2D="false" dtr="false" t="normal">D19+D112+D151</f>
        <v>38110870.69</v>
      </c>
    </row>
  </sheetData>
  <mergeCells count="14">
    <mergeCell ref="A157:C157"/>
    <mergeCell ref="A17:A18"/>
    <mergeCell ref="B17:C17"/>
    <mergeCell ref="D17:D18"/>
    <mergeCell ref="A12:D12"/>
    <mergeCell ref="A15:D15"/>
    <mergeCell ref="A14:D14"/>
    <mergeCell ref="A11:D11"/>
    <mergeCell ref="A13:D13"/>
    <mergeCell ref="B2:D2"/>
    <mergeCell ref="A3:D3"/>
    <mergeCell ref="A4:D4"/>
    <mergeCell ref="A5:D5"/>
    <mergeCell ref="A6:D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2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E1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0" width="47.7109369488883"/>
    <col customWidth="true" max="2" min="2" outlineLevel="0" style="0" width="13.0000001691662"/>
    <col customWidth="true" max="3" min="3" outlineLevel="0" style="0" width="8.14062514009074"/>
    <col customWidth="true" max="4" min="4" outlineLevel="0" style="0" width="15.1406249709246"/>
    <col customWidth="true" max="5" min="5" outlineLevel="0" style="0" width="15.7109369488883"/>
  </cols>
  <sheetData>
    <row outlineLevel="0" r="1">
      <c r="A1" s="3" t="n"/>
      <c r="B1" s="3" t="n"/>
      <c r="C1" s="2" t="n"/>
      <c r="D1" s="3" t="s">
        <v>555</v>
      </c>
    </row>
    <row outlineLevel="0" r="2">
      <c r="A2" s="3" t="n"/>
      <c r="B2" s="3" t="s">
        <v>529</v>
      </c>
      <c r="C2" s="3" t="s"/>
      <c r="D2" s="3" t="s"/>
    </row>
    <row outlineLevel="0" r="3">
      <c r="A3" s="3" t="s">
        <v>2</v>
      </c>
      <c r="B3" s="3" t="s"/>
      <c r="C3" s="3" t="s"/>
      <c r="D3" s="3" t="s"/>
    </row>
    <row outlineLevel="0" r="4">
      <c r="A4" s="3" t="s">
        <v>35</v>
      </c>
      <c r="B4" s="3" t="s"/>
      <c r="C4" s="3" t="s"/>
      <c r="D4" s="3" t="s"/>
    </row>
    <row outlineLevel="0" r="5">
      <c r="A5" s="3" t="s">
        <v>4</v>
      </c>
      <c r="B5" s="3" t="s"/>
      <c r="C5" s="3" t="s"/>
      <c r="D5" s="3" t="s"/>
    </row>
    <row outlineLevel="0" r="6">
      <c r="A6" s="3" t="s">
        <v>5</v>
      </c>
      <c r="B6" s="3" t="s"/>
      <c r="C6" s="3" t="s"/>
      <c r="D6" s="3" t="s"/>
    </row>
    <row outlineLevel="0" r="7">
      <c r="A7" s="237" t="n"/>
      <c r="B7" s="1" t="n"/>
      <c r="C7" s="2" t="n"/>
      <c r="D7" s="3" t="n"/>
    </row>
    <row ht="15.75" outlineLevel="0" r="8">
      <c r="A8" s="56" t="n"/>
      <c r="B8" s="1" t="n"/>
      <c r="C8" s="2" t="n"/>
      <c r="D8" s="3" t="n"/>
    </row>
    <row ht="18.75" outlineLevel="0" r="9">
      <c r="A9" s="238" t="n"/>
      <c r="C9" s="2" t="n"/>
      <c r="D9" s="3" t="n"/>
    </row>
    <row ht="18.75" outlineLevel="0" r="10">
      <c r="A10" s="238" t="n"/>
      <c r="C10" s="2" t="n"/>
      <c r="D10" s="3" t="n"/>
    </row>
    <row ht="15.75" outlineLevel="0" r="11">
      <c r="A11" s="35" t="s">
        <v>530</v>
      </c>
      <c r="B11" s="35" t="s"/>
      <c r="C11" s="35" t="s"/>
      <c r="D11" s="35" t="s"/>
    </row>
    <row ht="15.75" outlineLevel="0" r="12">
      <c r="A12" s="35" t="s">
        <v>531</v>
      </c>
      <c r="B12" s="35" t="s"/>
      <c r="C12" s="35" t="s"/>
      <c r="D12" s="35" t="s"/>
    </row>
    <row ht="15.75" outlineLevel="0" r="13">
      <c r="A13" s="35" t="s">
        <v>532</v>
      </c>
      <c r="B13" s="35" t="s"/>
      <c r="C13" s="35" t="s"/>
      <c r="D13" s="35" t="s"/>
    </row>
    <row ht="15.75" outlineLevel="0" r="14">
      <c r="A14" s="35" t="s">
        <v>533</v>
      </c>
      <c r="B14" s="35" t="s"/>
      <c r="C14" s="35" t="s"/>
      <c r="D14" s="35" t="s"/>
    </row>
    <row ht="15.75" outlineLevel="0" r="15">
      <c r="A15" s="35" t="s">
        <v>556</v>
      </c>
      <c r="B15" s="35" t="s"/>
      <c r="C15" s="35" t="s"/>
      <c r="D15" s="35" t="s"/>
    </row>
    <row ht="15.75" outlineLevel="0" r="16">
      <c r="A16" s="239" t="n"/>
    </row>
    <row customHeight="true" ht="51" outlineLevel="0" r="17">
      <c r="A17" s="200" t="s">
        <v>39</v>
      </c>
      <c r="B17" s="200" t="s">
        <v>242</v>
      </c>
      <c r="C17" s="203" t="s"/>
      <c r="D17" s="200" t="s">
        <v>482</v>
      </c>
      <c r="E17" s="200" t="s">
        <v>483</v>
      </c>
    </row>
    <row ht="31.5" outlineLevel="0" r="18">
      <c r="A18" s="204" t="s"/>
      <c r="B18" s="200" t="s">
        <v>244</v>
      </c>
      <c r="C18" s="200" t="s">
        <v>535</v>
      </c>
      <c r="D18" s="204" t="s"/>
      <c r="E18" s="204" t="s"/>
    </row>
    <row customHeight="true" ht="50.25" outlineLevel="0" r="19">
      <c r="A19" s="129" t="s">
        <v>536</v>
      </c>
      <c r="B19" s="134" t="s">
        <v>247</v>
      </c>
      <c r="C19" s="134" t="n"/>
      <c r="D19" s="127" t="n">
        <f aca="false" ca="false" dt2D="false" dtr="false" t="normal">D20</f>
        <v>29378300.08</v>
      </c>
      <c r="E19" s="127" t="n">
        <f aca="false" ca="false" dt2D="false" dtr="false" t="normal">E20</f>
        <v>29830936.48</v>
      </c>
    </row>
    <row customHeight="true" ht="53.25" outlineLevel="0" r="20">
      <c r="A20" s="129" t="s">
        <v>537</v>
      </c>
      <c r="B20" s="134" t="s">
        <v>249</v>
      </c>
      <c r="C20" s="134" t="n"/>
      <c r="D20" s="127" t="n">
        <f aca="false" ca="false" dt2D="false" dtr="false" t="normal">D21+D30+D38+D49+D70+D75+D78+D87+D90+D93+D113</f>
        <v>29378300.08</v>
      </c>
      <c r="E20" s="127" t="n">
        <f aca="false" ca="false" dt2D="false" dtr="false" t="normal">E21+E30+E38+E49+E70+E75+E78+E87+E90+E93+E113</f>
        <v>29830936.48</v>
      </c>
    </row>
    <row ht="47.25" outlineLevel="0" r="21">
      <c r="A21" s="131" t="s">
        <v>250</v>
      </c>
      <c r="B21" s="132" t="s">
        <v>251</v>
      </c>
      <c r="C21" s="132" t="n"/>
      <c r="D21" s="136" t="n">
        <f aca="false" ca="false" dt2D="false" dtr="false" t="normal">D22+D24</f>
        <v>5870949.98</v>
      </c>
      <c r="E21" s="136" t="n">
        <f aca="false" ca="false" dt2D="false" dtr="false" t="normal">E22+E24</f>
        <v>5920949.98</v>
      </c>
    </row>
    <row customHeight="true" ht="50.25" outlineLevel="0" r="22">
      <c r="A22" s="240" t="s">
        <v>538</v>
      </c>
      <c r="B22" s="241" t="s">
        <v>258</v>
      </c>
      <c r="C22" s="241" t="s">
        <v>254</v>
      </c>
      <c r="D22" s="138" t="n">
        <f aca="false" ca="false" dt2D="false" dtr="false" t="normal">D23+D26+D27</f>
        <v>3925395.97</v>
      </c>
      <c r="E22" s="138" t="n">
        <f aca="false" ca="false" dt2D="false" dtr="false" t="normal">E23+E26+E27</f>
        <v>3975395.97</v>
      </c>
    </row>
    <row customHeight="true" ht="102" outlineLevel="0" r="23">
      <c r="A23" s="53" t="s">
        <v>539</v>
      </c>
      <c r="B23" s="150" t="s">
        <v>258</v>
      </c>
      <c r="C23" s="150" t="n">
        <v>100</v>
      </c>
      <c r="D23" s="142" t="n">
        <f aca="false" ca="false" dt2D="false" dtr="false" t="normal">'приложение 9'!I20</f>
        <v>2932195.97</v>
      </c>
      <c r="E23" s="142" t="n">
        <f aca="false" ca="false" dt2D="false" dtr="false" t="normal">'приложение 9'!K20</f>
        <v>2932195.97</v>
      </c>
    </row>
    <row customFormat="true" customHeight="true" ht="102" outlineLevel="0" r="24" s="0">
      <c r="A24" s="240" t="s">
        <v>260</v>
      </c>
      <c r="B24" s="150" t="s">
        <v>261</v>
      </c>
      <c r="C24" s="150" t="s">
        <v>254</v>
      </c>
      <c r="D24" s="142" t="n">
        <f aca="false" ca="false" dt2D="false" dtr="false" t="normal">D25</f>
        <v>1945554.01</v>
      </c>
      <c r="E24" s="142" t="n">
        <f aca="false" ca="false" dt2D="false" dtr="false" t="normal">E25</f>
        <v>1945554.01</v>
      </c>
    </row>
    <row customFormat="true" customHeight="true" ht="102" outlineLevel="0" r="25" s="0">
      <c r="A25" s="140" t="s">
        <v>259</v>
      </c>
      <c r="B25" s="150" t="s">
        <v>261</v>
      </c>
      <c r="C25" s="150" t="s">
        <v>262</v>
      </c>
      <c r="D25" s="142" t="n">
        <f aca="false" ca="false" dt2D="false" dtr="false" t="normal">'приложение 9'!I22</f>
        <v>1945554.01</v>
      </c>
      <c r="E25" s="142" t="n">
        <f aca="false" ca="false" dt2D="false" dtr="false" t="normal">'приложение 9'!K22</f>
        <v>1945554.01</v>
      </c>
    </row>
    <row customHeight="true" ht="52.5" outlineLevel="0" r="26">
      <c r="A26" s="53" t="s">
        <v>263</v>
      </c>
      <c r="B26" s="126" t="s">
        <v>258</v>
      </c>
      <c r="C26" s="124" t="n">
        <v>200</v>
      </c>
      <c r="D26" s="269" t="n">
        <f aca="false" ca="false" dt2D="false" dtr="false" t="normal">'приложение 9'!H23</f>
        <v>937200</v>
      </c>
      <c r="E26" s="269" t="n">
        <f aca="false" ca="false" dt2D="false" dtr="false" t="normal">'приложение 9'!J23</f>
        <v>987200</v>
      </c>
    </row>
    <row customHeight="true" ht="17.25" outlineLevel="0" r="27">
      <c r="A27" s="53" t="s">
        <v>264</v>
      </c>
      <c r="B27" s="126" t="s">
        <v>258</v>
      </c>
      <c r="C27" s="126" t="n">
        <v>800</v>
      </c>
      <c r="D27" s="144" t="n">
        <f aca="false" ca="false" dt2D="false" dtr="false" t="normal">'приложение 9'!H24</f>
        <v>56000</v>
      </c>
      <c r="E27" s="144" t="n">
        <f aca="false" ca="false" dt2D="false" dtr="false" t="normal">'приложение 9'!J24</f>
        <v>56000</v>
      </c>
    </row>
    <row customHeight="true" hidden="true" ht="72" outlineLevel="0" r="28">
      <c r="A28" s="270" t="s">
        <v>282</v>
      </c>
      <c r="B28" s="271" t="s">
        <v>283</v>
      </c>
      <c r="C28" s="271" t="s">
        <v>254</v>
      </c>
      <c r="D28" s="272" t="n"/>
      <c r="E28" s="272" t="n"/>
    </row>
    <row customHeight="true" hidden="true" ht="69.75" outlineLevel="0" r="29">
      <c r="A29" s="273" t="s">
        <v>275</v>
      </c>
      <c r="B29" s="274" t="s">
        <v>283</v>
      </c>
      <c r="C29" s="274" t="n">
        <v>100</v>
      </c>
      <c r="D29" s="275" t="n"/>
      <c r="E29" s="275" t="n"/>
    </row>
    <row customHeight="true" ht="36" outlineLevel="0" r="30">
      <c r="A30" s="186" t="s">
        <v>541</v>
      </c>
      <c r="B30" s="132" t="s">
        <v>301</v>
      </c>
      <c r="C30" s="132" t="n"/>
      <c r="D30" s="148" t="n">
        <f aca="false" ca="false" dt2D="false" dtr="false" t="normal">D31+D35+D33</f>
        <v>459920</v>
      </c>
      <c r="E30" s="148" t="n">
        <f aca="false" ca="false" dt2D="false" dtr="false" t="normal">E31+E35+E33</f>
        <v>489920</v>
      </c>
    </row>
    <row customHeight="true" ht="51.75" outlineLevel="0" r="31">
      <c r="A31" s="240" t="s">
        <v>315</v>
      </c>
      <c r="B31" s="241" t="s">
        <v>316</v>
      </c>
      <c r="C31" s="241" t="s">
        <v>254</v>
      </c>
      <c r="D31" s="249" t="n">
        <f aca="false" ca="false" dt2D="false" dtr="false" t="normal">D32</f>
        <v>191460</v>
      </c>
      <c r="E31" s="249" t="n">
        <f aca="false" ca="false" dt2D="false" dtr="false" t="normal">E32</f>
        <v>241460</v>
      </c>
    </row>
    <row ht="47.25" outlineLevel="0" r="32">
      <c r="A32" s="53" t="s">
        <v>263</v>
      </c>
      <c r="B32" s="126" t="s">
        <v>316</v>
      </c>
      <c r="C32" s="126" t="n">
        <v>200</v>
      </c>
      <c r="D32" s="144" t="n">
        <f aca="false" ca="false" dt2D="false" dtr="false" t="normal">'приложение 9'!H49</f>
        <v>191460</v>
      </c>
      <c r="E32" s="144" t="n">
        <f aca="false" ca="false" dt2D="false" dtr="false" t="normal">'приложение 9'!J49</f>
        <v>241460</v>
      </c>
    </row>
    <row customHeight="true" ht="19.5" outlineLevel="0" r="33">
      <c r="A33" s="53" t="s">
        <v>505</v>
      </c>
      <c r="B33" s="126" t="s">
        <v>312</v>
      </c>
      <c r="C33" s="126" t="s">
        <v>254</v>
      </c>
      <c r="D33" s="144" t="n">
        <f aca="false" ca="false" dt2D="false" dtr="false" t="normal">D34</f>
        <v>110000</v>
      </c>
      <c r="E33" s="144" t="n">
        <f aca="false" ca="false" dt2D="false" dtr="false" t="normal">E34</f>
        <v>110000</v>
      </c>
    </row>
    <row customHeight="true" ht="37.5" outlineLevel="0" r="34">
      <c r="A34" s="53" t="s">
        <v>289</v>
      </c>
      <c r="B34" s="126" t="s">
        <v>312</v>
      </c>
      <c r="C34" s="126" t="s">
        <v>292</v>
      </c>
      <c r="D34" s="144" t="n">
        <f aca="false" ca="false" dt2D="false" dtr="false" t="normal">'приложение 9'!I46</f>
        <v>110000</v>
      </c>
      <c r="E34" s="144" t="n">
        <f aca="false" ca="false" dt2D="false" dtr="false" t="normal">'приложение 9'!K46</f>
        <v>110000</v>
      </c>
    </row>
    <row ht="47.25" outlineLevel="0" r="35">
      <c r="A35" s="240" t="s">
        <v>506</v>
      </c>
      <c r="B35" s="241" t="s">
        <v>318</v>
      </c>
      <c r="C35" s="241" t="s">
        <v>254</v>
      </c>
      <c r="D35" s="249" t="n">
        <f aca="false" ca="false" dt2D="false" dtr="false" t="normal">D36+D37</f>
        <v>158460</v>
      </c>
      <c r="E35" s="249" t="n">
        <f aca="false" ca="false" dt2D="false" dtr="false" t="normal">E36+E37</f>
        <v>138460</v>
      </c>
    </row>
    <row customHeight="true" ht="45.75" outlineLevel="0" r="36">
      <c r="A36" s="48" t="s">
        <v>500</v>
      </c>
      <c r="B36" s="150" t="s">
        <v>318</v>
      </c>
      <c r="C36" s="150" t="n">
        <v>100</v>
      </c>
      <c r="D36" s="153" t="n">
        <f aca="false" ca="false" dt2D="false" dtr="false" t="normal">'приложение 9'!I51</f>
        <v>100000</v>
      </c>
      <c r="E36" s="153" t="n">
        <f aca="false" ca="false" dt2D="false" dtr="false" t="normal">'приложение 9'!K51</f>
        <v>100000</v>
      </c>
    </row>
    <row customHeight="true" ht="33.75" outlineLevel="0" r="37">
      <c r="A37" s="52" t="s">
        <v>289</v>
      </c>
      <c r="B37" s="126" t="s">
        <v>318</v>
      </c>
      <c r="C37" s="126" t="s">
        <v>292</v>
      </c>
      <c r="D37" s="144" t="n">
        <f aca="false" ca="false" dt2D="false" dtr="false" t="normal">'приложение 9'!I52</f>
        <v>58460</v>
      </c>
      <c r="E37" s="144" t="n">
        <f aca="false" ca="false" dt2D="false" dtr="false" t="normal">'приложение 9'!K52</f>
        <v>38460</v>
      </c>
    </row>
    <row customHeight="true" ht="46.5" outlineLevel="0" r="38">
      <c r="A38" s="131" t="s">
        <v>333</v>
      </c>
      <c r="B38" s="132" t="s">
        <v>334</v>
      </c>
      <c r="C38" s="250" t="n"/>
      <c r="D38" s="148" t="n">
        <f aca="false" ca="false" dt2D="false" dtr="false" t="normal">D39+D41+D43+D47+D45</f>
        <v>8503756.14</v>
      </c>
      <c r="E38" s="148" t="n">
        <f aca="false" ca="false" dt2D="false" dtr="false" t="normal">E39+E41+E43+E47+E45</f>
        <v>10108892.54</v>
      </c>
    </row>
    <row customHeight="true" hidden="true" ht="52.5" outlineLevel="0" r="39">
      <c r="A39" s="276" t="s">
        <v>544</v>
      </c>
      <c r="B39" s="277" t="s">
        <v>339</v>
      </c>
      <c r="C39" s="277" t="s">
        <v>254</v>
      </c>
      <c r="D39" s="272" t="n"/>
      <c r="E39" s="272" t="n"/>
    </row>
    <row customHeight="true" hidden="true" ht="33" outlineLevel="0" r="40">
      <c r="A40" s="273" t="s">
        <v>340</v>
      </c>
      <c r="B40" s="277" t="s">
        <v>339</v>
      </c>
      <c r="C40" s="277" t="n">
        <v>800</v>
      </c>
      <c r="D40" s="272" t="n"/>
      <c r="E40" s="272" t="n"/>
    </row>
    <row customHeight="true" ht="65.25" outlineLevel="0" r="41">
      <c r="A41" s="240" t="s">
        <v>343</v>
      </c>
      <c r="B41" s="241" t="s">
        <v>344</v>
      </c>
      <c r="C41" s="241" t="s">
        <v>254</v>
      </c>
      <c r="D41" s="138" t="n">
        <f aca="false" ca="false" dt2D="false" dtr="false" t="normal">D42</f>
        <v>5363756.14</v>
      </c>
      <c r="E41" s="138" t="n">
        <f aca="false" ca="false" dt2D="false" dtr="false" t="normal">E42</f>
        <v>7068892.54</v>
      </c>
    </row>
    <row ht="47.25" outlineLevel="0" r="42">
      <c r="A42" s="53" t="s">
        <v>263</v>
      </c>
      <c r="B42" s="126" t="s">
        <v>344</v>
      </c>
      <c r="C42" s="126" t="n">
        <v>200</v>
      </c>
      <c r="D42" s="138" t="n">
        <f aca="false" ca="false" dt2D="false" dtr="false" t="normal">'приложение 9'!H69</f>
        <v>5363756.14</v>
      </c>
      <c r="E42" s="138" t="n">
        <f aca="false" ca="false" dt2D="false" dtr="false" t="normal">'приложение 9'!J69</f>
        <v>7068892.54</v>
      </c>
    </row>
    <row customHeight="true" ht="100.5" outlineLevel="0" r="43">
      <c r="A43" s="240" t="s">
        <v>545</v>
      </c>
      <c r="B43" s="126" t="s">
        <v>348</v>
      </c>
      <c r="C43" s="241" t="s">
        <v>254</v>
      </c>
      <c r="D43" s="144" t="n">
        <f aca="false" ca="false" dt2D="false" dtr="false" t="normal">D44</f>
        <v>2640000</v>
      </c>
      <c r="E43" s="144" t="n">
        <f aca="false" ca="false" dt2D="false" dtr="false" t="normal">E44</f>
        <v>2540000</v>
      </c>
    </row>
    <row ht="47.25" outlineLevel="0" r="44">
      <c r="A44" s="53" t="s">
        <v>263</v>
      </c>
      <c r="B44" s="126" t="s">
        <v>348</v>
      </c>
      <c r="C44" s="126" t="n">
        <v>200</v>
      </c>
      <c r="D44" s="138" t="n">
        <f aca="false" ca="false" dt2D="false" dtr="false" t="normal">'приложение 9'!H73</f>
        <v>2640000</v>
      </c>
      <c r="E44" s="138" t="n">
        <f aca="false" ca="false" dt2D="false" dtr="false" t="normal">'приложение 9'!J73</f>
        <v>2540000</v>
      </c>
    </row>
    <row customFormat="true" ht="31.5" outlineLevel="0" r="45" s="0">
      <c r="A45" s="170" t="s">
        <v>345</v>
      </c>
      <c r="B45" s="124" t="s">
        <v>346</v>
      </c>
      <c r="C45" s="126" t="s">
        <v>254</v>
      </c>
      <c r="D45" s="138" t="n">
        <f aca="false" ca="false" dt2D="false" dtr="false" t="normal">D46</f>
        <v>500000</v>
      </c>
      <c r="E45" s="138" t="n">
        <f aca="false" ca="false" dt2D="false" dtr="false" t="normal">E46</f>
        <v>500000</v>
      </c>
    </row>
    <row customFormat="true" customHeight="true" ht="40.5" outlineLevel="0" r="46" s="0">
      <c r="A46" s="170" t="s">
        <v>289</v>
      </c>
      <c r="B46" s="124" t="s">
        <v>346</v>
      </c>
      <c r="C46" s="126" t="s">
        <v>292</v>
      </c>
      <c r="D46" s="138" t="n">
        <f aca="false" ca="false" dt2D="false" dtr="false" t="normal">'приложение 9'!I71</f>
        <v>500000</v>
      </c>
      <c r="E46" s="138" t="n">
        <f aca="false" ca="false" dt2D="false" dtr="false" t="normal">'приложение 9'!K71</f>
        <v>500000</v>
      </c>
    </row>
    <row customHeight="true" ht="159.75" outlineLevel="0" r="47">
      <c r="A47" s="131" t="s">
        <v>546</v>
      </c>
      <c r="B47" s="241" t="s">
        <v>355</v>
      </c>
      <c r="C47" s="241" t="s">
        <v>254</v>
      </c>
      <c r="D47" s="249" t="n">
        <f aca="false" ca="false" dt2D="false" dtr="false" t="normal">D48</f>
        <v>0</v>
      </c>
      <c r="E47" s="249" t="n">
        <f aca="false" ca="false" dt2D="false" dtr="false" t="normal">E48</f>
        <v>0</v>
      </c>
    </row>
    <row customHeight="true" ht="21" outlineLevel="0" r="48">
      <c r="A48" s="53" t="s">
        <v>547</v>
      </c>
      <c r="B48" s="126" t="s">
        <v>355</v>
      </c>
      <c r="C48" s="126" t="n">
        <v>500</v>
      </c>
      <c r="D48" s="144" t="n">
        <f aca="false" ca="false" dt2D="false" dtr="false" t="normal">'приложение 9'!I79</f>
        <v>0</v>
      </c>
      <c r="E48" s="144" t="n">
        <f aca="false" ca="false" dt2D="false" dtr="false" t="normal">'приложение 9'!K79</f>
        <v>0</v>
      </c>
    </row>
    <row customHeight="true" ht="34.5" outlineLevel="0" r="49">
      <c r="A49" s="131" t="s">
        <v>363</v>
      </c>
      <c r="B49" s="132" t="s">
        <v>364</v>
      </c>
      <c r="C49" s="250" t="n"/>
      <c r="D49" s="136" t="n">
        <f aca="false" ca="false" dt2D="false" dtr="false" t="normal">D50+D52+D54+D56+D60+D62+D64+D66+D68+D58</f>
        <v>11738715.64</v>
      </c>
      <c r="E49" s="136" t="n">
        <f aca="false" ca="false" dt2D="false" dtr="false" t="normal">E50+E52+E54+E56+E60+E62+E64+E66+E68+E58</f>
        <v>10493715.64</v>
      </c>
    </row>
    <row customHeight="true" ht="51" outlineLevel="0" r="50">
      <c r="A50" s="240" t="s">
        <v>369</v>
      </c>
      <c r="B50" s="241" t="s">
        <v>370</v>
      </c>
      <c r="C50" s="241" t="s">
        <v>254</v>
      </c>
      <c r="D50" s="242" t="n">
        <f aca="false" ca="false" dt2D="false" dtr="false" t="normal">D51</f>
        <v>5780000</v>
      </c>
      <c r="E50" s="242" t="n">
        <f aca="false" ca="false" dt2D="false" dtr="false" t="normal">E51</f>
        <v>5030000</v>
      </c>
    </row>
    <row ht="47.25" outlineLevel="0" r="51">
      <c r="A51" s="53" t="s">
        <v>263</v>
      </c>
      <c r="B51" s="126" t="s">
        <v>370</v>
      </c>
      <c r="C51" s="126" t="n">
        <v>200</v>
      </c>
      <c r="D51" s="138" t="n">
        <f aca="false" ca="false" dt2D="false" dtr="false" t="normal">'приложение 9'!H88</f>
        <v>5780000</v>
      </c>
      <c r="E51" s="138" t="n">
        <f aca="false" ca="false" dt2D="false" dtr="false" t="normal">'приложение 9'!J88</f>
        <v>5030000</v>
      </c>
    </row>
    <row customHeight="true" ht="52.5" outlineLevel="0" r="52">
      <c r="A52" s="240" t="s">
        <v>371</v>
      </c>
      <c r="B52" s="241" t="s">
        <v>372</v>
      </c>
      <c r="C52" s="241" t="s">
        <v>254</v>
      </c>
      <c r="D52" s="249" t="n">
        <f aca="false" ca="false" dt2D="false" dtr="false" t="normal">D53</f>
        <v>2088715.64</v>
      </c>
      <c r="E52" s="249" t="n">
        <f aca="false" ca="false" dt2D="false" dtr="false" t="normal">E53</f>
        <v>1468715.64</v>
      </c>
    </row>
    <row ht="47.25" outlineLevel="0" r="53">
      <c r="A53" s="53" t="s">
        <v>263</v>
      </c>
      <c r="B53" s="126" t="s">
        <v>372</v>
      </c>
      <c r="C53" s="126" t="n">
        <v>200</v>
      </c>
      <c r="D53" s="138" t="n">
        <f aca="false" ca="false" dt2D="false" dtr="false" t="normal">'приложение 9'!H90</f>
        <v>2088715.64</v>
      </c>
      <c r="E53" s="138" t="n">
        <f aca="false" ca="false" dt2D="false" dtr="false" t="normal">'приложение 9'!J90</f>
        <v>1468715.64</v>
      </c>
    </row>
    <row customHeight="true" ht="24" outlineLevel="0" r="54">
      <c r="A54" s="240" t="s">
        <v>373</v>
      </c>
      <c r="B54" s="241" t="s">
        <v>374</v>
      </c>
      <c r="C54" s="241" t="s">
        <v>254</v>
      </c>
      <c r="D54" s="242" t="n">
        <f aca="false" ca="false" dt2D="false" dtr="false" t="normal">D55</f>
        <v>230000</v>
      </c>
      <c r="E54" s="242" t="n">
        <f aca="false" ca="false" dt2D="false" dtr="false" t="normal">E55</f>
        <v>230000</v>
      </c>
    </row>
    <row customHeight="true" ht="45" outlineLevel="0" r="55">
      <c r="A55" s="53" t="s">
        <v>263</v>
      </c>
      <c r="B55" s="126" t="s">
        <v>374</v>
      </c>
      <c r="C55" s="126" t="n">
        <v>200</v>
      </c>
      <c r="D55" s="138" t="n">
        <f aca="false" ca="false" dt2D="false" dtr="false" t="normal">'приложение 9'!H92</f>
        <v>230000</v>
      </c>
      <c r="E55" s="138" t="n">
        <f aca="false" ca="false" dt2D="false" dtr="false" t="normal">'приложение 9'!J92</f>
        <v>230000</v>
      </c>
    </row>
    <row customHeight="true" hidden="true" ht="36.75" outlineLevel="0" r="56">
      <c r="A56" s="240" t="s">
        <v>375</v>
      </c>
      <c r="B56" s="241" t="s">
        <v>376</v>
      </c>
      <c r="C56" s="241" t="s">
        <v>254</v>
      </c>
      <c r="D56" s="242" t="n">
        <f aca="false" ca="false" dt2D="false" dtr="false" t="normal">D57</f>
        <v>0</v>
      </c>
      <c r="E56" s="242" t="n">
        <f aca="false" ca="false" dt2D="false" dtr="false" t="normal">E57</f>
        <v>0</v>
      </c>
    </row>
    <row customHeight="true" hidden="true" ht="53.25" outlineLevel="0" r="57">
      <c r="A57" s="53" t="s">
        <v>263</v>
      </c>
      <c r="B57" s="126" t="s">
        <v>376</v>
      </c>
      <c r="C57" s="126" t="n">
        <v>200</v>
      </c>
      <c r="D57" s="138" t="n">
        <f aca="false" ca="false" dt2D="false" dtr="false" t="normal">'приложение 9'!H94</f>
        <v>0</v>
      </c>
      <c r="E57" s="138" t="n">
        <f aca="false" ca="false" dt2D="false" dtr="false" t="normal">'приложение 9'!J94</f>
        <v>0</v>
      </c>
    </row>
    <row customFormat="true" customHeight="true" ht="24.75" outlineLevel="0" r="58" s="0">
      <c r="A58" s="53" t="s">
        <v>377</v>
      </c>
      <c r="B58" s="126" t="s">
        <v>378</v>
      </c>
      <c r="C58" s="126" t="s">
        <v>254</v>
      </c>
      <c r="D58" s="138" t="n">
        <f aca="false" ca="false" dt2D="false" dtr="false" t="normal">D59</f>
        <v>1100000</v>
      </c>
      <c r="E58" s="138" t="n">
        <f aca="false" ca="false" dt2D="false" dtr="false" t="normal">E59</f>
        <v>1300000</v>
      </c>
    </row>
    <row customFormat="true" customHeight="true" ht="53.25" outlineLevel="0" r="59" s="0">
      <c r="A59" s="53" t="s">
        <v>263</v>
      </c>
      <c r="B59" s="126" t="s">
        <v>378</v>
      </c>
      <c r="C59" s="126" t="s">
        <v>292</v>
      </c>
      <c r="D59" s="138" t="n">
        <f aca="false" ca="false" dt2D="false" dtr="false" t="normal">'приложение 9'!I96</f>
        <v>1100000</v>
      </c>
      <c r="E59" s="138" t="n">
        <f aca="false" ca="false" dt2D="false" dtr="false" t="normal">'приложение 9'!K96</f>
        <v>1300000</v>
      </c>
    </row>
    <row ht="31.5" outlineLevel="0" r="60">
      <c r="A60" s="240" t="s">
        <v>379</v>
      </c>
      <c r="B60" s="241" t="s">
        <v>380</v>
      </c>
      <c r="C60" s="241" t="s">
        <v>254</v>
      </c>
      <c r="D60" s="242" t="n">
        <f aca="false" ca="false" dt2D="false" dtr="false" t="normal">D61</f>
        <v>1950000</v>
      </c>
      <c r="E60" s="242" t="n">
        <f aca="false" ca="false" dt2D="false" dtr="false" t="normal">E61</f>
        <v>1875000</v>
      </c>
    </row>
    <row ht="47.25" outlineLevel="0" r="61">
      <c r="A61" s="53" t="s">
        <v>263</v>
      </c>
      <c r="B61" s="126" t="s">
        <v>380</v>
      </c>
      <c r="C61" s="126" t="n">
        <v>200</v>
      </c>
      <c r="D61" s="138" t="n">
        <f aca="false" ca="false" dt2D="false" dtr="false" t="normal">'приложение 9'!H98</f>
        <v>1950000</v>
      </c>
      <c r="E61" s="138" t="n">
        <f aca="false" ca="false" dt2D="false" dtr="false" t="normal">'приложение 9'!J98</f>
        <v>1875000</v>
      </c>
    </row>
    <row customHeight="true" ht="99" outlineLevel="0" r="62">
      <c r="A62" s="240" t="s">
        <v>381</v>
      </c>
      <c r="B62" s="126" t="s">
        <v>382</v>
      </c>
      <c r="C62" s="126" t="s">
        <v>254</v>
      </c>
      <c r="D62" s="138" t="n">
        <f aca="false" ca="false" dt2D="false" dtr="false" t="normal">D63</f>
        <v>120000</v>
      </c>
      <c r="E62" s="138" t="n">
        <f aca="false" ca="false" dt2D="false" dtr="false" t="normal">E63</f>
        <v>120000</v>
      </c>
    </row>
    <row ht="47.25" outlineLevel="0" r="63">
      <c r="A63" s="53" t="s">
        <v>327</v>
      </c>
      <c r="B63" s="126" t="s">
        <v>382</v>
      </c>
      <c r="C63" s="126" t="s">
        <v>292</v>
      </c>
      <c r="D63" s="138" t="n">
        <f aca="false" ca="false" dt2D="false" dtr="false" t="normal">'приложение 9'!I100</f>
        <v>120000</v>
      </c>
      <c r="E63" s="138" t="n">
        <f aca="false" ca="false" dt2D="false" dtr="false" t="normal">'приложение 9'!K100</f>
        <v>120000</v>
      </c>
    </row>
    <row ht="94.5" outlineLevel="0" r="64">
      <c r="A64" s="240" t="s">
        <v>383</v>
      </c>
      <c r="B64" s="126" t="s">
        <v>384</v>
      </c>
      <c r="C64" s="126" t="s">
        <v>254</v>
      </c>
      <c r="D64" s="138" t="n">
        <f aca="false" ca="false" dt2D="false" dtr="false" t="normal">D65</f>
        <v>120000</v>
      </c>
      <c r="E64" s="138" t="n">
        <f aca="false" ca="false" dt2D="false" dtr="false" t="normal">E65</f>
        <v>120000</v>
      </c>
    </row>
    <row customHeight="true" ht="42.75" outlineLevel="0" r="65">
      <c r="A65" s="53" t="s">
        <v>327</v>
      </c>
      <c r="B65" s="126" t="s">
        <v>384</v>
      </c>
      <c r="C65" s="126" t="s">
        <v>292</v>
      </c>
      <c r="D65" s="138" t="n">
        <f aca="false" ca="false" dt2D="false" dtr="false" t="normal">'приложение 9'!I102</f>
        <v>120000</v>
      </c>
      <c r="E65" s="138" t="n">
        <f aca="false" ca="false" dt2D="false" dtr="false" t="normal">'приложение 9'!K102</f>
        <v>120000</v>
      </c>
    </row>
    <row hidden="true" ht="94.5" outlineLevel="0" r="66">
      <c r="A66" s="53" t="s">
        <v>385</v>
      </c>
      <c r="B66" s="126" t="s">
        <v>386</v>
      </c>
      <c r="C66" s="126" t="s">
        <v>254</v>
      </c>
      <c r="D66" s="138" t="n">
        <f aca="false" ca="false" dt2D="false" dtr="false" t="normal">D67</f>
        <v>0</v>
      </c>
      <c r="E66" s="138" t="n">
        <f aca="false" ca="false" dt2D="false" dtr="false" t="normal">E67</f>
        <v>0</v>
      </c>
    </row>
    <row customHeight="true" hidden="true" ht="37.5" outlineLevel="0" r="67">
      <c r="A67" s="53" t="s">
        <v>289</v>
      </c>
      <c r="B67" s="126" t="s">
        <v>386</v>
      </c>
      <c r="C67" s="126" t="s">
        <v>292</v>
      </c>
      <c r="D67" s="138" t="n">
        <f aca="false" ca="false" dt2D="false" dtr="false" t="normal">'приложение 9'!I104</f>
        <v>0</v>
      </c>
      <c r="E67" s="138" t="n">
        <f aca="false" ca="false" dt2D="false" dtr="false" t="normal">'приложение 9'!K104</f>
        <v>0</v>
      </c>
    </row>
    <row customFormat="true" customHeight="true" ht="37.5" outlineLevel="0" r="68" s="0">
      <c r="A68" s="53" t="s">
        <v>387</v>
      </c>
      <c r="B68" s="126" t="s">
        <v>388</v>
      </c>
      <c r="C68" s="126" t="s">
        <v>254</v>
      </c>
      <c r="D68" s="138" t="n">
        <f aca="false" ca="false" dt2D="false" dtr="false" t="normal">D69</f>
        <v>350000</v>
      </c>
      <c r="E68" s="138" t="n">
        <f aca="false" ca="false" dt2D="false" dtr="false" t="normal">E69</f>
        <v>350000</v>
      </c>
    </row>
    <row customFormat="true" customHeight="true" ht="25.5" outlineLevel="0" r="69" s="0">
      <c r="A69" s="53" t="s">
        <v>268</v>
      </c>
      <c r="B69" s="126" t="s">
        <v>388</v>
      </c>
      <c r="C69" s="126" t="s">
        <v>269</v>
      </c>
      <c r="D69" s="138" t="n">
        <f aca="false" ca="false" dt2D="false" dtr="false" t="normal">'приложение 9'!I106</f>
        <v>350000</v>
      </c>
      <c r="E69" s="138" t="n">
        <f aca="false" ca="false" dt2D="false" dtr="false" t="normal">'приложение 9'!K106</f>
        <v>350000</v>
      </c>
    </row>
    <row ht="31.5" outlineLevel="0" r="70">
      <c r="A70" s="131" t="s">
        <v>415</v>
      </c>
      <c r="B70" s="132" t="s">
        <v>416</v>
      </c>
      <c r="C70" s="250" t="n"/>
      <c r="D70" s="148" t="n">
        <f aca="false" ca="false" dt2D="false" dtr="false" t="normal">D71+D73</f>
        <v>402958.32</v>
      </c>
      <c r="E70" s="148" t="n">
        <f aca="false" ca="false" dt2D="false" dtr="false" t="normal">E71+E73</f>
        <v>402958.32</v>
      </c>
    </row>
    <row ht="31.5" outlineLevel="0" r="71">
      <c r="A71" s="240" t="s">
        <v>419</v>
      </c>
      <c r="B71" s="241" t="s">
        <v>420</v>
      </c>
      <c r="C71" s="241" t="s">
        <v>254</v>
      </c>
      <c r="D71" s="249" t="n">
        <f aca="false" ca="false" dt2D="false" dtr="false" t="normal">D72</f>
        <v>228958.32</v>
      </c>
      <c r="E71" s="249" t="n">
        <f aca="false" ca="false" dt2D="false" dtr="false" t="normal">E72</f>
        <v>228958.32</v>
      </c>
    </row>
    <row customHeight="true" ht="35.25" outlineLevel="0" r="72">
      <c r="A72" s="53" t="s">
        <v>421</v>
      </c>
      <c r="B72" s="126" t="s">
        <v>420</v>
      </c>
      <c r="C72" s="126" t="n">
        <v>300</v>
      </c>
      <c r="D72" s="144" t="n">
        <f aca="false" ca="false" dt2D="false" dtr="false" t="normal">'приложение 9'!H128</f>
        <v>228958.32</v>
      </c>
      <c r="E72" s="144" t="n">
        <f aca="false" ca="false" dt2D="false" dtr="false" t="normal">'приложение 9'!J128</f>
        <v>228958.32</v>
      </c>
    </row>
    <row ht="78.75" outlineLevel="0" r="73">
      <c r="A73" s="245" t="s">
        <v>423</v>
      </c>
      <c r="B73" s="246" t="s">
        <v>424</v>
      </c>
      <c r="C73" s="246" t="s">
        <v>254</v>
      </c>
      <c r="D73" s="242" t="n">
        <f aca="false" ca="false" dt2D="false" dtr="false" t="normal">D74</f>
        <v>174000</v>
      </c>
      <c r="E73" s="242" t="n">
        <f aca="false" ca="false" dt2D="false" dtr="false" t="normal">E74</f>
        <v>174000</v>
      </c>
    </row>
    <row ht="31.5" outlineLevel="0" r="74">
      <c r="A74" s="53" t="s">
        <v>548</v>
      </c>
      <c r="B74" s="143" t="s">
        <v>424</v>
      </c>
      <c r="C74" s="143" t="n">
        <v>300</v>
      </c>
      <c r="D74" s="138" t="n">
        <f aca="false" ca="false" dt2D="false" dtr="false" t="normal">'приложение 9'!H131</f>
        <v>174000</v>
      </c>
      <c r="E74" s="138" t="n">
        <f aca="false" ca="false" dt2D="false" dtr="false" t="normal">'приложение 9'!J131</f>
        <v>174000</v>
      </c>
    </row>
    <row ht="63" outlineLevel="0" r="75">
      <c r="A75" s="131" t="s">
        <v>285</v>
      </c>
      <c r="B75" s="132" t="s">
        <v>286</v>
      </c>
      <c r="C75" s="132" t="n"/>
      <c r="D75" s="148" t="n">
        <f aca="false" ca="false" dt2D="false" dtr="false" t="normal">D76</f>
        <v>500000</v>
      </c>
      <c r="E75" s="148" t="n">
        <f aca="false" ca="false" dt2D="false" dtr="false" t="normal">E76</f>
        <v>500000</v>
      </c>
    </row>
    <row ht="47.25" outlineLevel="0" r="76">
      <c r="A76" s="240" t="s">
        <v>287</v>
      </c>
      <c r="B76" s="241" t="s">
        <v>288</v>
      </c>
      <c r="C76" s="241" t="s">
        <v>254</v>
      </c>
      <c r="D76" s="249" t="n">
        <f aca="false" ca="false" dt2D="false" dtr="false" t="normal">D77</f>
        <v>500000</v>
      </c>
      <c r="E76" s="249" t="n">
        <f aca="false" ca="false" dt2D="false" dtr="false" t="normal">E77</f>
        <v>500000</v>
      </c>
    </row>
    <row ht="47.25" outlineLevel="0" r="77">
      <c r="A77" s="53" t="s">
        <v>263</v>
      </c>
      <c r="B77" s="126" t="s">
        <v>288</v>
      </c>
      <c r="C77" s="126" t="n">
        <v>200</v>
      </c>
      <c r="D77" s="144" t="n">
        <f aca="false" ca="false" dt2D="false" dtr="false" t="normal">'приложение 9'!H41</f>
        <v>500000</v>
      </c>
      <c r="E77" s="144" t="n">
        <f aca="false" ca="false" dt2D="false" dtr="false" t="normal">'приложение 9'!J41</f>
        <v>500000</v>
      </c>
    </row>
    <row ht="63" outlineLevel="0" r="78">
      <c r="A78" s="131" t="s">
        <v>389</v>
      </c>
      <c r="B78" s="132" t="s">
        <v>390</v>
      </c>
      <c r="C78" s="250" t="n"/>
      <c r="D78" s="148" t="n">
        <f aca="false" ca="false" dt2D="false" dtr="false" t="normal">D79+D81+D85+D83</f>
        <v>1072000</v>
      </c>
      <c r="E78" s="148" t="n">
        <f aca="false" ca="false" dt2D="false" dtr="false" t="normal">E79+E81+E85+E83</f>
        <v>1092000</v>
      </c>
    </row>
    <row ht="31.5" outlineLevel="0" r="79">
      <c r="A79" s="240" t="s">
        <v>393</v>
      </c>
      <c r="B79" s="241" t="s">
        <v>394</v>
      </c>
      <c r="C79" s="241" t="s">
        <v>254</v>
      </c>
      <c r="D79" s="249" t="n">
        <f aca="false" ca="false" dt2D="false" dtr="false" t="normal">D80</f>
        <v>530000</v>
      </c>
      <c r="E79" s="249" t="n">
        <f aca="false" ca="false" dt2D="false" dtr="false" t="normal">E80</f>
        <v>530000</v>
      </c>
    </row>
    <row ht="47.25" outlineLevel="0" r="80">
      <c r="A80" s="53" t="s">
        <v>263</v>
      </c>
      <c r="B80" s="126" t="s">
        <v>394</v>
      </c>
      <c r="C80" s="126" t="n">
        <v>200</v>
      </c>
      <c r="D80" s="144" t="n">
        <f aca="false" ca="false" dt2D="false" dtr="false" t="normal">'приложение 9'!H111</f>
        <v>530000</v>
      </c>
      <c r="E80" s="144" t="n">
        <f aca="false" ca="false" dt2D="false" dtr="false" t="normal">'приложение 9'!J111</f>
        <v>530000</v>
      </c>
    </row>
    <row customHeight="true" ht="50.25" outlineLevel="0" r="81">
      <c r="A81" s="240" t="s">
        <v>401</v>
      </c>
      <c r="B81" s="126" t="s">
        <v>402</v>
      </c>
      <c r="C81" s="126" t="s">
        <v>254</v>
      </c>
      <c r="D81" s="144" t="n">
        <f aca="false" ca="false" dt2D="false" dtr="false" t="normal">D82</f>
        <v>122000</v>
      </c>
      <c r="E81" s="144" t="n">
        <f aca="false" ca="false" dt2D="false" dtr="false" t="normal">E82</f>
        <v>122000</v>
      </c>
    </row>
    <row customHeight="true" ht="36.75" outlineLevel="0" r="82">
      <c r="A82" s="53" t="s">
        <v>289</v>
      </c>
      <c r="B82" s="126" t="s">
        <v>402</v>
      </c>
      <c r="C82" s="126" t="n">
        <v>200</v>
      </c>
      <c r="D82" s="144" t="n">
        <f aca="false" ca="false" dt2D="false" dtr="false" t="normal">'приложение 9'!H114</f>
        <v>122000</v>
      </c>
      <c r="E82" s="144" t="n">
        <f aca="false" ca="false" dt2D="false" dtr="false" t="normal">'приложение 9'!J114</f>
        <v>122000</v>
      </c>
    </row>
    <row customFormat="true" customHeight="true" ht="27.75" outlineLevel="0" r="83" s="0">
      <c r="A83" s="240" t="s">
        <v>403</v>
      </c>
      <c r="B83" s="126" t="s">
        <v>404</v>
      </c>
      <c r="C83" s="126" t="s">
        <v>254</v>
      </c>
      <c r="D83" s="144" t="n">
        <f aca="false" ca="false" dt2D="false" dtr="false" t="normal">D84</f>
        <v>100000</v>
      </c>
      <c r="E83" s="144" t="n">
        <f aca="false" ca="false" dt2D="false" dtr="false" t="normal">E84</f>
        <v>100000</v>
      </c>
    </row>
    <row customFormat="true" customHeight="true" ht="36.75" outlineLevel="0" r="84" s="0">
      <c r="A84" s="53" t="s">
        <v>289</v>
      </c>
      <c r="B84" s="126" t="s">
        <v>404</v>
      </c>
      <c r="C84" s="126" t="s">
        <v>292</v>
      </c>
      <c r="D84" s="144" t="n">
        <f aca="false" ca="false" dt2D="false" dtr="false" t="normal">'приложение 11'!E82</f>
        <v>100000</v>
      </c>
      <c r="E84" s="144" t="n">
        <f aca="false" ca="false" dt2D="false" dtr="false" t="normal">'приложение 11'!F82</f>
        <v>100000</v>
      </c>
    </row>
    <row customHeight="true" ht="118.5" outlineLevel="0" r="85">
      <c r="A85" s="240" t="s">
        <v>549</v>
      </c>
      <c r="B85" s="241" t="s">
        <v>406</v>
      </c>
      <c r="C85" s="241" t="s">
        <v>254</v>
      </c>
      <c r="D85" s="249" t="n">
        <f aca="false" ca="false" dt2D="false" dtr="false" t="normal">D86</f>
        <v>320000</v>
      </c>
      <c r="E85" s="249" t="n">
        <f aca="false" ca="false" dt2D="false" dtr="false" t="normal">E86</f>
        <v>340000</v>
      </c>
    </row>
    <row customHeight="true" ht="24" outlineLevel="0" r="86">
      <c r="A86" s="53" t="s">
        <v>550</v>
      </c>
      <c r="B86" s="126" t="s">
        <v>406</v>
      </c>
      <c r="C86" s="126" t="n">
        <v>500</v>
      </c>
      <c r="D86" s="144" t="n">
        <f aca="false" ca="false" dt2D="false" dtr="false" t="normal">'приложение 9'!I118</f>
        <v>320000</v>
      </c>
      <c r="E86" s="144" t="n">
        <f aca="false" ca="false" dt2D="false" dtr="false" t="normal">'приложение 9'!K118</f>
        <v>340000</v>
      </c>
    </row>
    <row ht="47.25" outlineLevel="0" r="87">
      <c r="A87" s="131" t="s">
        <v>551</v>
      </c>
      <c r="B87" s="132" t="s">
        <v>408</v>
      </c>
      <c r="C87" s="250" t="n"/>
      <c r="D87" s="148" t="n">
        <f aca="false" ca="false" dt2D="false" dtr="false" t="normal">D88</f>
        <v>150000</v>
      </c>
      <c r="E87" s="148" t="n">
        <f aca="false" ca="false" dt2D="false" dtr="false" t="normal">E88</f>
        <v>150000</v>
      </c>
    </row>
    <row customHeight="true" ht="37.5" outlineLevel="0" r="88">
      <c r="A88" s="240" t="s">
        <v>413</v>
      </c>
      <c r="B88" s="241" t="s">
        <v>414</v>
      </c>
      <c r="C88" s="241" t="s">
        <v>254</v>
      </c>
      <c r="D88" s="249" t="n">
        <f aca="false" ca="false" dt2D="false" dtr="false" t="normal">D89</f>
        <v>150000</v>
      </c>
      <c r="E88" s="249" t="n">
        <f aca="false" ca="false" dt2D="false" dtr="false" t="normal">E89</f>
        <v>150000</v>
      </c>
    </row>
    <row customHeight="true" ht="45" outlineLevel="0" r="89">
      <c r="A89" s="53" t="s">
        <v>263</v>
      </c>
      <c r="B89" s="126" t="s">
        <v>414</v>
      </c>
      <c r="C89" s="126" t="n">
        <v>200</v>
      </c>
      <c r="D89" s="144" t="n">
        <f aca="false" ca="false" dt2D="false" dtr="false" t="normal">'приложение 9'!H123</f>
        <v>150000</v>
      </c>
      <c r="E89" s="144" t="n">
        <f aca="false" ca="false" dt2D="false" dtr="false" t="normal">'приложение 9'!J123</f>
        <v>150000</v>
      </c>
    </row>
    <row hidden="true" ht="31.5" outlineLevel="0" r="90">
      <c r="A90" s="131" t="s">
        <v>357</v>
      </c>
      <c r="B90" s="132" t="s">
        <v>358</v>
      </c>
      <c r="C90" s="132" t="n"/>
      <c r="D90" s="148" t="n">
        <f aca="false" ca="false" dt2D="false" dtr="false" t="normal">D91</f>
        <v>0</v>
      </c>
      <c r="E90" s="148" t="n">
        <f aca="false" ca="false" dt2D="false" dtr="false" t="normal">E91</f>
        <v>0</v>
      </c>
    </row>
    <row customHeight="true" hidden="true" ht="117" outlineLevel="0" r="91">
      <c r="A91" s="240" t="s">
        <v>361</v>
      </c>
      <c r="B91" s="126" t="s">
        <v>362</v>
      </c>
      <c r="C91" s="126" t="s">
        <v>254</v>
      </c>
      <c r="D91" s="144" t="n">
        <f aca="false" ca="false" dt2D="false" dtr="false" t="normal">D92</f>
        <v>0</v>
      </c>
      <c r="E91" s="144" t="n">
        <f aca="false" ca="false" dt2D="false" dtr="false" t="normal">E92</f>
        <v>0</v>
      </c>
    </row>
    <row hidden="true" ht="15.75" outlineLevel="0" r="92">
      <c r="A92" s="53" t="s">
        <v>356</v>
      </c>
      <c r="B92" s="126" t="s">
        <v>362</v>
      </c>
      <c r="C92" s="126" t="s">
        <v>269</v>
      </c>
      <c r="D92" s="144" t="n">
        <f aca="false" ca="false" dt2D="false" dtr="false" t="normal">'приложение 9'!I83</f>
        <v>0</v>
      </c>
      <c r="E92" s="144" t="n"/>
    </row>
    <row ht="47.25" outlineLevel="0" r="93">
      <c r="A93" s="131" t="s">
        <v>319</v>
      </c>
      <c r="B93" s="132" t="s">
        <v>320</v>
      </c>
      <c r="C93" s="132" t="n"/>
      <c r="D93" s="148" t="n">
        <f aca="false" ca="false" dt2D="false" dtr="false" t="normal">D94+D96+D98</f>
        <v>180000</v>
      </c>
      <c r="E93" s="148" t="n">
        <f aca="false" ca="false" dt2D="false" dtr="false" t="normal">E94+E96+E98</f>
        <v>172500</v>
      </c>
    </row>
    <row ht="47.25" outlineLevel="0" r="94">
      <c r="A94" s="53" t="s">
        <v>328</v>
      </c>
      <c r="B94" s="126" t="s">
        <v>329</v>
      </c>
      <c r="C94" s="126" t="s">
        <v>254</v>
      </c>
      <c r="D94" s="144" t="n">
        <f aca="false" ca="false" dt2D="false" dtr="false" t="normal">D95</f>
        <v>0</v>
      </c>
      <c r="E94" s="144" t="n">
        <f aca="false" ca="false" dt2D="false" dtr="false" t="normal">E95</f>
        <v>0</v>
      </c>
    </row>
    <row ht="47.25" outlineLevel="0" r="95">
      <c r="A95" s="53" t="s">
        <v>507</v>
      </c>
      <c r="B95" s="126" t="s">
        <v>329</v>
      </c>
      <c r="C95" s="126" t="s">
        <v>292</v>
      </c>
      <c r="D95" s="144" t="n">
        <f aca="false" ca="false" dt2D="false" dtr="false" t="normal">'приложение 9'!I58</f>
        <v>0</v>
      </c>
      <c r="E95" s="144" t="n">
        <f aca="false" ca="false" dt2D="false" dtr="false" t="normal">'приложение 9'!K59</f>
        <v>0</v>
      </c>
    </row>
    <row customHeight="true" ht="45.75" outlineLevel="0" r="96">
      <c r="A96" s="240" t="s">
        <v>325</v>
      </c>
      <c r="B96" s="126" t="s">
        <v>326</v>
      </c>
      <c r="C96" s="126" t="s">
        <v>254</v>
      </c>
      <c r="D96" s="144" t="n">
        <f aca="false" ca="false" dt2D="false" dtr="false" t="normal">D97</f>
        <v>144000</v>
      </c>
      <c r="E96" s="144" t="n">
        <f aca="false" ca="false" dt2D="false" dtr="false" t="normal">E97</f>
        <v>138000</v>
      </c>
    </row>
    <row customHeight="true" ht="32.25" outlineLevel="0" r="97">
      <c r="A97" s="53" t="s">
        <v>330</v>
      </c>
      <c r="B97" s="126" t="s">
        <v>326</v>
      </c>
      <c r="C97" s="126" t="s">
        <v>292</v>
      </c>
      <c r="D97" s="144" t="n">
        <f aca="false" ca="false" dt2D="false" dtr="false" t="normal">'приложение 9'!I57</f>
        <v>144000</v>
      </c>
      <c r="E97" s="144" t="n">
        <f aca="false" ca="false" dt2D="false" dtr="false" t="normal">'приложение 9'!K57</f>
        <v>138000</v>
      </c>
    </row>
    <row ht="31.5" outlineLevel="0" r="98">
      <c r="A98" s="240" t="s">
        <v>331</v>
      </c>
      <c r="B98" s="126" t="s">
        <v>332</v>
      </c>
      <c r="C98" s="126" t="s">
        <v>254</v>
      </c>
      <c r="D98" s="144" t="n">
        <f aca="false" ca="false" dt2D="false" dtr="false" t="normal">D99</f>
        <v>36000</v>
      </c>
      <c r="E98" s="144" t="n">
        <f aca="false" ca="false" dt2D="false" dtr="false" t="normal">E99</f>
        <v>34500</v>
      </c>
    </row>
    <row customHeight="true" ht="37.5" outlineLevel="0" r="99">
      <c r="A99" s="53" t="s">
        <v>330</v>
      </c>
      <c r="B99" s="126" t="s">
        <v>332</v>
      </c>
      <c r="C99" s="126" t="s">
        <v>292</v>
      </c>
      <c r="D99" s="144" t="n">
        <f aca="false" ca="false" dt2D="false" dtr="false" t="normal">'приложение 9'!I61</f>
        <v>36000</v>
      </c>
      <c r="E99" s="144" t="n">
        <f aca="false" ca="false" dt2D="false" dtr="false" t="normal">'приложение 9'!K61</f>
        <v>34500</v>
      </c>
    </row>
    <row customHeight="true" hidden="true" ht="17.25" outlineLevel="0" r="100">
      <c r="A100" s="129" t="s">
        <v>486</v>
      </c>
      <c r="B100" s="134" t="s">
        <v>433</v>
      </c>
      <c r="C100" s="134" t="n"/>
      <c r="D100" s="146" t="n">
        <f aca="false" ca="false" dt2D="false" dtr="false" t="normal">D101</f>
        <v>0</v>
      </c>
      <c r="E100" s="146" t="n">
        <f aca="false" ca="false" dt2D="false" dtr="false" t="normal">E101</f>
        <v>0</v>
      </c>
    </row>
    <row customHeight="true" hidden="true" ht="30.75" outlineLevel="0" r="101">
      <c r="A101" s="278" t="s">
        <v>434</v>
      </c>
      <c r="B101" s="279" t="s">
        <v>435</v>
      </c>
      <c r="C101" s="279" t="n"/>
      <c r="D101" s="280" t="n">
        <f aca="false" ca="false" dt2D="false" dtr="false" t="normal">D102</f>
        <v>0</v>
      </c>
      <c r="E101" s="280" t="n">
        <f aca="false" ca="false" dt2D="false" dtr="false" t="normal">E102</f>
        <v>0</v>
      </c>
    </row>
    <row customHeight="true" hidden="true" ht="28.5" outlineLevel="0" r="102">
      <c r="A102" s="278" t="s">
        <v>436</v>
      </c>
      <c r="B102" s="279" t="s">
        <v>437</v>
      </c>
      <c r="C102" s="279" t="n"/>
      <c r="D102" s="280" t="n"/>
      <c r="E102" s="280" t="n"/>
    </row>
    <row customHeight="true" hidden="true" ht="31.5" outlineLevel="0" r="103">
      <c r="A103" s="281" t="s">
        <v>440</v>
      </c>
      <c r="B103" s="277" t="s">
        <v>441</v>
      </c>
      <c r="C103" s="277" t="s">
        <v>254</v>
      </c>
      <c r="D103" s="272" t="n"/>
      <c r="E103" s="272" t="n"/>
    </row>
    <row customHeight="true" hidden="true" ht="33" outlineLevel="0" r="104">
      <c r="A104" s="273" t="s">
        <v>330</v>
      </c>
      <c r="B104" s="277" t="s">
        <v>441</v>
      </c>
      <c r="C104" s="277" t="s">
        <v>292</v>
      </c>
      <c r="D104" s="272" t="n"/>
      <c r="E104" s="272" t="n"/>
    </row>
    <row customHeight="true" ht="34.5" outlineLevel="0" r="105">
      <c r="A105" s="131" t="s">
        <v>552</v>
      </c>
      <c r="B105" s="132" t="n">
        <v>9000000000</v>
      </c>
      <c r="C105" s="132" t="s">
        <v>254</v>
      </c>
      <c r="D105" s="148" t="n">
        <f aca="false" ca="false" dt2D="false" dtr="false" t="normal">D106</f>
        <v>788199.92</v>
      </c>
      <c r="E105" s="148" t="n">
        <f aca="false" ca="false" dt2D="false" dtr="false" t="normal">E106</f>
        <v>568113.52</v>
      </c>
    </row>
    <row customHeight="true" ht="21" outlineLevel="0" r="106">
      <c r="A106" s="131" t="s">
        <v>270</v>
      </c>
      <c r="B106" s="132" t="n">
        <v>9090000000</v>
      </c>
      <c r="C106" s="132" t="s">
        <v>254</v>
      </c>
      <c r="D106" s="148" t="n">
        <f aca="false" ca="false" dt2D="false" dtr="false" t="normal">D107+D109+D111</f>
        <v>788199.92</v>
      </c>
      <c r="E106" s="148" t="n">
        <f aca="false" ca="false" dt2D="false" dtr="false" t="normal">E107+E109+E111</f>
        <v>568113.52</v>
      </c>
    </row>
    <row customHeight="true" ht="33.75" outlineLevel="0" r="107">
      <c r="A107" s="245" t="s">
        <v>278</v>
      </c>
      <c r="B107" s="241" t="n">
        <v>9090020001</v>
      </c>
      <c r="C107" s="241" t="s">
        <v>254</v>
      </c>
      <c r="D107" s="249" t="n">
        <f aca="false" ca="false" dt2D="false" dtr="false" t="normal">D108</f>
        <v>788199.92</v>
      </c>
      <c r="E107" s="249" t="n">
        <f aca="false" ca="false" dt2D="false" dtr="false" t="normal">E108</f>
        <v>568113.52</v>
      </c>
    </row>
    <row customHeight="true" ht="24" outlineLevel="0" r="108">
      <c r="A108" s="48" t="s">
        <v>264</v>
      </c>
      <c r="B108" s="126" t="n">
        <v>9090020001</v>
      </c>
      <c r="C108" s="126" t="n">
        <v>800</v>
      </c>
      <c r="D108" s="144" t="n">
        <f aca="false" ca="false" dt2D="false" dtr="false" t="normal">'приложение 9'!H31</f>
        <v>788199.92</v>
      </c>
      <c r="E108" s="144" t="n">
        <f aca="false" ca="false" dt2D="false" dtr="false" t="normal">'приложение 9'!J31</f>
        <v>568113.52</v>
      </c>
    </row>
    <row customHeight="true" hidden="true" ht="0.75" outlineLevel="0" r="109">
      <c r="A109" s="240" t="s">
        <v>281</v>
      </c>
      <c r="B109" s="241" t="n">
        <v>9090020004</v>
      </c>
      <c r="C109" s="241" t="s">
        <v>254</v>
      </c>
      <c r="D109" s="249" t="n">
        <f aca="false" ca="false" dt2D="false" dtr="false" t="normal">D110</f>
        <v>0</v>
      </c>
      <c r="E109" s="249" t="n">
        <f aca="false" ca="false" dt2D="false" dtr="false" t="normal">E110</f>
        <v>0</v>
      </c>
    </row>
    <row customHeight="true" hidden="true" ht="26.25" outlineLevel="0" r="110">
      <c r="A110" s="53" t="s">
        <v>264</v>
      </c>
      <c r="B110" s="126" t="n">
        <v>9090020004</v>
      </c>
      <c r="C110" s="126" t="n">
        <v>800</v>
      </c>
      <c r="D110" s="144" t="n">
        <f aca="false" ca="false" dt2D="false" dtr="false" t="normal">'приложение 9'!H34</f>
        <v>0</v>
      </c>
      <c r="E110" s="144" t="n">
        <f aca="false" ca="false" dt2D="false" dtr="false" t="normal">'приложение 9'!J34</f>
        <v>0</v>
      </c>
    </row>
    <row customHeight="true" hidden="true" ht="30" outlineLevel="0" r="111">
      <c r="A111" s="240" t="s">
        <v>273</v>
      </c>
      <c r="B111" s="241" t="n">
        <v>9099030090</v>
      </c>
      <c r="C111" s="241" t="s">
        <v>254</v>
      </c>
      <c r="D111" s="249" t="n">
        <f aca="false" ca="false" dt2D="false" dtr="false" t="normal">D112</f>
        <v>0</v>
      </c>
      <c r="E111" s="249" t="n">
        <f aca="false" ca="false" dt2D="false" dtr="false" t="normal">E112</f>
        <v>0</v>
      </c>
    </row>
    <row customHeight="true" hidden="true" ht="42.75" outlineLevel="0" r="112">
      <c r="A112" s="48" t="s">
        <v>553</v>
      </c>
      <c r="B112" s="150" t="n">
        <v>9099030090</v>
      </c>
      <c r="C112" s="150" t="n">
        <v>100</v>
      </c>
      <c r="D112" s="153" t="n">
        <f aca="false" ca="false" dt2D="false" dtr="false" t="normal">'приложение 9'!H28</f>
        <v>0</v>
      </c>
      <c r="E112" s="153" t="n">
        <f aca="false" ca="false" dt2D="false" dtr="false" t="normal">'приложение 9'!J28</f>
        <v>0</v>
      </c>
    </row>
    <row customFormat="true" customHeight="true" ht="66.75" outlineLevel="0" r="113" s="0">
      <c r="A113" s="282" t="s">
        <v>444</v>
      </c>
      <c r="B113" s="283" t="s">
        <v>445</v>
      </c>
      <c r="C113" s="150" t="n"/>
      <c r="D113" s="263" t="n">
        <f aca="false" ca="false" dt2D="false" dtr="false" t="normal">D114</f>
        <v>500000</v>
      </c>
      <c r="E113" s="263" t="n">
        <f aca="false" ca="false" dt2D="false" dtr="false" t="normal">E114</f>
        <v>500000</v>
      </c>
    </row>
    <row customFormat="true" customHeight="true" ht="36.75" outlineLevel="0" r="114" s="0">
      <c r="A114" s="284" t="s">
        <v>447</v>
      </c>
      <c r="B114" s="285" t="s">
        <v>448</v>
      </c>
      <c r="C114" s="150" t="s">
        <v>254</v>
      </c>
      <c r="D114" s="153" t="n">
        <f aca="false" ca="false" dt2D="false" dtr="false" t="normal">D115</f>
        <v>500000</v>
      </c>
      <c r="E114" s="153" t="n">
        <f aca="false" ca="false" dt2D="false" dtr="false" t="normal">E115</f>
        <v>500000</v>
      </c>
    </row>
    <row customFormat="true" customHeight="true" ht="37.5" outlineLevel="0" r="115" s="0">
      <c r="A115" s="284" t="s">
        <v>289</v>
      </c>
      <c r="B115" s="285" t="s">
        <v>448</v>
      </c>
      <c r="C115" s="150" t="s">
        <v>292</v>
      </c>
      <c r="D115" s="153" t="n">
        <f aca="false" ca="false" dt2D="false" dtr="false" t="normal">'приложение 9'!I154</f>
        <v>500000</v>
      </c>
      <c r="E115" s="153" t="n">
        <f aca="false" ca="false" dt2D="false" dtr="false" t="normal">'приложение 9'!K154</f>
        <v>500000</v>
      </c>
    </row>
    <row customHeight="true" ht="27.75" outlineLevel="0" r="116">
      <c r="A116" s="53" t="s">
        <v>487</v>
      </c>
      <c r="B116" s="126" t="n"/>
      <c r="C116" s="126" t="n"/>
      <c r="D116" s="144" t="n">
        <f aca="false" ca="false" dt2D="false" dtr="false" t="normal">'приложение 9'!I155</f>
        <v>773500</v>
      </c>
      <c r="E116" s="144" t="n">
        <f aca="false" ca="false" dt2D="false" dtr="false" t="normal">'приложение 9'!K155</f>
        <v>1599950</v>
      </c>
    </row>
    <row ht="15.75" outlineLevel="0" r="117">
      <c r="A117" s="286" t="s">
        <v>554</v>
      </c>
      <c r="B117" s="287" t="s"/>
      <c r="C117" s="288" t="s"/>
      <c r="D117" s="127" t="n">
        <f aca="false" ca="false" dt2D="false" dtr="false" t="normal">D19+D100+D105+D116</f>
        <v>30940000</v>
      </c>
      <c r="E117" s="127" t="n">
        <f aca="false" ca="false" dt2D="false" dtr="false" t="normal">E19+E105+E116</f>
        <v>31999000</v>
      </c>
    </row>
  </sheetData>
  <mergeCells count="15">
    <mergeCell ref="A117:C117"/>
    <mergeCell ref="E17:E18"/>
    <mergeCell ref="A12:D12"/>
    <mergeCell ref="A13:D13"/>
    <mergeCell ref="A14:D14"/>
    <mergeCell ref="A15:D15"/>
    <mergeCell ref="A17:A18"/>
    <mergeCell ref="B17:C17"/>
    <mergeCell ref="D17:D18"/>
    <mergeCell ref="A11:D11"/>
    <mergeCell ref="B2:D2"/>
    <mergeCell ref="A3:D3"/>
    <mergeCell ref="A4:D4"/>
    <mergeCell ref="A5:D5"/>
    <mergeCell ref="A6:D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2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9.2851575114775"/>
    <col customWidth="true" max="2" min="2" outlineLevel="0" width="15.1406249709246"/>
  </cols>
  <sheetData>
    <row outlineLevel="0" r="1">
      <c r="A1" s="3" t="s">
        <v>557</v>
      </c>
      <c r="B1" s="3" t="s"/>
    </row>
    <row outlineLevel="0" r="2">
      <c r="A2" s="3" t="s">
        <v>94</v>
      </c>
      <c r="B2" s="3" t="s"/>
    </row>
    <row outlineLevel="0" r="3">
      <c r="A3" s="3" t="s">
        <v>104</v>
      </c>
      <c r="B3" s="3" t="s"/>
    </row>
    <row outlineLevel="0" r="4">
      <c r="A4" s="3" t="s">
        <v>558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3" t="n"/>
      <c r="B7" s="3" t="s"/>
    </row>
    <row outlineLevel="0" r="8">
      <c r="A8" s="3" t="n"/>
      <c r="B8" s="3" t="s"/>
    </row>
    <row outlineLevel="0" r="9">
      <c r="A9" s="3" t="n"/>
      <c r="B9" s="3" t="s"/>
    </row>
    <row ht="15.75" outlineLevel="0" r="10">
      <c r="A10" s="54" t="n"/>
    </row>
    <row ht="15.75" outlineLevel="0" r="11">
      <c r="A11" s="35" t="s">
        <v>559</v>
      </c>
      <c r="B11" s="35" t="s"/>
    </row>
    <row ht="15.75" outlineLevel="0" r="12">
      <c r="A12" s="35" t="s">
        <v>560</v>
      </c>
      <c r="B12" s="35" t="s"/>
    </row>
    <row ht="15.75" outlineLevel="0" r="13">
      <c r="A13" s="35" t="s">
        <v>561</v>
      </c>
      <c r="B13" s="35" t="s"/>
    </row>
    <row ht="15.75" outlineLevel="0" r="14">
      <c r="A14" s="35" t="s">
        <v>562</v>
      </c>
      <c r="B14" s="35" t="s"/>
    </row>
    <row ht="15.75" outlineLevel="0" r="15">
      <c r="A15" s="35" t="s">
        <v>563</v>
      </c>
      <c r="B15" s="35" t="s"/>
    </row>
    <row ht="18.75" outlineLevel="0" r="16">
      <c r="A16" s="111" t="n"/>
      <c r="B16" s="0" t="n"/>
    </row>
    <row ht="18.75" outlineLevel="0" r="17">
      <c r="A17" s="111" t="n"/>
      <c r="B17" s="0" t="n"/>
    </row>
    <row ht="23.25" outlineLevel="0" r="18">
      <c r="A18" s="289" t="n"/>
    </row>
    <row customHeight="true" ht="24.75" outlineLevel="0" r="19">
      <c r="A19" s="290" t="n"/>
      <c r="B19" s="290" t="s">
        <v>59</v>
      </c>
    </row>
    <row customFormat="true" customHeight="true" ht="68.25" outlineLevel="0" r="20" s="0">
      <c r="A20" s="53" t="s">
        <v>387</v>
      </c>
      <c r="B20" s="291" t="n">
        <f aca="false" ca="false" dt2D="false" dtr="false" t="normal">'приложение 8 '!I123</f>
        <v>1013811.48</v>
      </c>
    </row>
    <row customHeight="true" ht="82.5" outlineLevel="0" r="21">
      <c r="A21" s="53" t="s">
        <v>564</v>
      </c>
      <c r="B21" s="291" t="n">
        <f aca="false" ca="false" dt2D="false" dtr="false" t="normal">'приложение 8 '!I139</f>
        <v>337379.41</v>
      </c>
    </row>
    <row customHeight="true" hidden="true" ht="114.75" outlineLevel="0" r="22">
      <c r="A22" s="53" t="s">
        <v>565</v>
      </c>
      <c r="B22" s="291" t="n">
        <f aca="false" ca="false" dt2D="false" dtr="false" t="normal">'приложение 8 '!I96</f>
        <v>155290.57</v>
      </c>
    </row>
    <row customHeight="true" hidden="true" ht="3.75" outlineLevel="0" r="23">
      <c r="A23" s="292" t="s">
        <v>361</v>
      </c>
      <c r="B23" s="293" t="n"/>
    </row>
    <row ht="15.75" outlineLevel="0" r="24">
      <c r="A24" s="294" t="s">
        <v>566</v>
      </c>
      <c r="B24" s="295" t="n">
        <f aca="false" ca="false" dt2D="false" dtr="false" t="normal">B20+B21+B22</f>
        <v>1506481.46</v>
      </c>
    </row>
  </sheetData>
  <mergeCells count="14">
    <mergeCell ref="A1:B1"/>
    <mergeCell ref="A2:B2"/>
    <mergeCell ref="A3:B3"/>
    <mergeCell ref="A4:B4"/>
    <mergeCell ref="A5:B5"/>
    <mergeCell ref="A13:B13"/>
    <mergeCell ref="A15:B15"/>
    <mergeCell ref="A12:B12"/>
    <mergeCell ref="A14:B14"/>
    <mergeCell ref="A6:B6"/>
    <mergeCell ref="A7:B7"/>
    <mergeCell ref="A8:B8"/>
    <mergeCell ref="A9:B9"/>
    <mergeCell ref="A11:B11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2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3.5703121471299"/>
    <col customWidth="true" max="2" min="2" outlineLevel="0" width="13.8554681361118"/>
    <col customWidth="true" max="3" min="3" outlineLevel="0" width="13.1406246325922"/>
  </cols>
  <sheetData>
    <row outlineLevel="0" r="1">
      <c r="A1" s="3" t="s">
        <v>567</v>
      </c>
      <c r="B1" s="3" t="s"/>
      <c r="C1" s="3" t="s"/>
    </row>
    <row outlineLevel="0" r="2">
      <c r="A2" s="3" t="s">
        <v>94</v>
      </c>
      <c r="B2" s="3" t="s"/>
      <c r="C2" s="3" t="s"/>
    </row>
    <row outlineLevel="0" r="3">
      <c r="A3" s="3" t="s">
        <v>104</v>
      </c>
      <c r="B3" s="3" t="s"/>
      <c r="C3" s="3" t="s"/>
    </row>
    <row outlineLevel="0" r="4">
      <c r="A4" s="3" t="s">
        <v>558</v>
      </c>
      <c r="B4" s="3" t="s"/>
      <c r="C4" s="3" t="s"/>
    </row>
    <row outlineLevel="0" r="5">
      <c r="A5" s="3" t="s">
        <v>106</v>
      </c>
      <c r="B5" s="3" t="s"/>
      <c r="C5" s="3" t="s"/>
    </row>
    <row outlineLevel="0" r="6">
      <c r="A6" s="3" t="s">
        <v>107</v>
      </c>
      <c r="B6" s="3" t="s"/>
      <c r="C6" s="3" t="s"/>
    </row>
    <row outlineLevel="0" r="7">
      <c r="A7" s="3" t="n"/>
      <c r="B7" s="3" t="s"/>
      <c r="C7" s="3" t="s"/>
    </row>
    <row outlineLevel="0" r="8">
      <c r="A8" s="3" t="n"/>
      <c r="B8" s="3" t="s"/>
      <c r="C8" s="3" t="s"/>
    </row>
    <row outlineLevel="0" r="9">
      <c r="A9" s="3" t="n"/>
      <c r="B9" s="3" t="s"/>
      <c r="C9" s="3" t="s"/>
    </row>
    <row ht="15.75" outlineLevel="0" r="10">
      <c r="A10" s="54" t="n"/>
      <c r="B10" s="54" t="n"/>
    </row>
    <row ht="15.75" outlineLevel="0" r="11">
      <c r="A11" s="35" t="s">
        <v>559</v>
      </c>
      <c r="B11" s="35" t="s"/>
      <c r="C11" s="35" t="s"/>
    </row>
    <row ht="15.75" outlineLevel="0" r="12">
      <c r="A12" s="35" t="s">
        <v>560</v>
      </c>
      <c r="B12" s="35" t="s"/>
      <c r="C12" s="35" t="s"/>
    </row>
    <row ht="15.75" outlineLevel="0" r="13">
      <c r="A13" s="35" t="s">
        <v>561</v>
      </c>
      <c r="B13" s="35" t="s"/>
      <c r="C13" s="35" t="s"/>
    </row>
    <row ht="15.75" outlineLevel="0" r="14">
      <c r="A14" s="35" t="s">
        <v>562</v>
      </c>
      <c r="B14" s="35" t="s"/>
      <c r="C14" s="35" t="s"/>
    </row>
    <row ht="15.75" outlineLevel="0" r="15">
      <c r="A15" s="35" t="s">
        <v>568</v>
      </c>
      <c r="B15" s="35" t="s"/>
      <c r="C15" s="35" t="s"/>
    </row>
    <row ht="15.75" outlineLevel="0" r="16">
      <c r="A16" s="35" t="s">
        <v>569</v>
      </c>
      <c r="B16" s="35" t="s"/>
      <c r="C16" s="35" t="s"/>
    </row>
    <row ht="18.75" outlineLevel="0" r="17">
      <c r="A17" s="111" t="n"/>
      <c r="B17" s="111" t="n"/>
      <c r="C17" s="0" t="n"/>
    </row>
    <row ht="15.75" outlineLevel="0" r="18">
      <c r="A18" s="296" t="n"/>
      <c r="B18" s="297" t="s">
        <v>59</v>
      </c>
      <c r="C18" s="298" t="s"/>
    </row>
    <row customHeight="true" ht="19.5" outlineLevel="0" r="19">
      <c r="A19" s="299" t="s"/>
      <c r="B19" s="290" t="s">
        <v>99</v>
      </c>
      <c r="C19" s="290" t="s">
        <v>100</v>
      </c>
    </row>
    <row customHeight="true" hidden="true" ht="87" outlineLevel="0" r="20">
      <c r="A20" s="300" t="s">
        <v>361</v>
      </c>
      <c r="B20" s="301" t="n"/>
      <c r="C20" s="301" t="n"/>
    </row>
    <row customFormat="true" customHeight="true" ht="84" outlineLevel="0" r="21" s="0">
      <c r="A21" s="53" t="s">
        <v>387</v>
      </c>
      <c r="B21" s="291" t="n">
        <f aca="false" ca="false" dt2D="false" dtr="false" t="normal">'приложение 9'!I105</f>
        <v>350000</v>
      </c>
      <c r="C21" s="291" t="n">
        <f aca="false" ca="false" dt2D="false" dtr="false" t="normal">'приложение 9'!K105</f>
        <v>350000</v>
      </c>
    </row>
    <row hidden="true" ht="141.75" outlineLevel="0" r="22">
      <c r="A22" s="302" t="s">
        <v>565</v>
      </c>
      <c r="B22" s="303" t="n">
        <f aca="false" ca="false" dt2D="false" dtr="false" t="normal">'приложение 9'!I78</f>
        <v>0</v>
      </c>
      <c r="C22" s="304" t="n">
        <f aca="false" ca="false" dt2D="false" dtr="false" t="normal">'приложение 9'!K78</f>
        <v>0</v>
      </c>
    </row>
    <row customFormat="true" customHeight="true" ht="96.75" outlineLevel="0" r="23" s="0">
      <c r="A23" s="53" t="s">
        <v>564</v>
      </c>
      <c r="B23" s="291" t="n">
        <f aca="false" ca="false" dt2D="false" dtr="false" t="normal">'приложение 9'!I117</f>
        <v>320000</v>
      </c>
      <c r="C23" s="291" t="n">
        <f aca="false" ca="false" dt2D="false" dtr="false" t="normal">'приложение 9'!K117</f>
        <v>340000</v>
      </c>
    </row>
    <row ht="15.75" outlineLevel="0" r="24">
      <c r="A24" s="305" t="s">
        <v>570</v>
      </c>
      <c r="B24" s="306" t="n">
        <f aca="false" ca="false" dt2D="false" dtr="false" t="normal">B21+B22+B23</f>
        <v>670000</v>
      </c>
      <c r="C24" s="306" t="n">
        <f aca="false" ca="false" dt2D="false" dtr="false" t="normal">C21+C22+C23</f>
        <v>690000</v>
      </c>
    </row>
  </sheetData>
  <mergeCells count="17">
    <mergeCell ref="A18:A19"/>
    <mergeCell ref="B18:C18"/>
    <mergeCell ref="A16:C16"/>
    <mergeCell ref="A15:C15"/>
    <mergeCell ref="A14:C14"/>
    <mergeCell ref="A13:C13"/>
    <mergeCell ref="A12:C12"/>
    <mergeCell ref="A11:C11"/>
    <mergeCell ref="A1:C1"/>
    <mergeCell ref="A2:C2"/>
    <mergeCell ref="A3:C3"/>
    <mergeCell ref="A4:C4"/>
    <mergeCell ref="A5:C5"/>
    <mergeCell ref="A6:C6"/>
    <mergeCell ref="A7:C7"/>
    <mergeCell ref="A8:C8"/>
    <mergeCell ref="A9:C9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2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8554699969398"/>
    <col customWidth="true" max="2" min="2" outlineLevel="0" width="16.9999994925015"/>
  </cols>
  <sheetData>
    <row outlineLevel="0" r="1">
      <c r="A1" s="3" t="s">
        <v>557</v>
      </c>
      <c r="B1" s="3" t="s"/>
    </row>
    <row outlineLevel="0" r="2">
      <c r="A2" s="3" t="s">
        <v>94</v>
      </c>
      <c r="B2" s="3" t="s"/>
    </row>
    <row outlineLevel="0" r="3">
      <c r="A3" s="3" t="s">
        <v>104</v>
      </c>
      <c r="B3" s="3" t="s"/>
    </row>
    <row outlineLevel="0" r="4">
      <c r="A4" s="3" t="s">
        <v>558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3" t="n"/>
      <c r="B7" s="3" t="s"/>
    </row>
    <row outlineLevel="0" r="8">
      <c r="A8" s="3" t="n"/>
      <c r="B8" s="3" t="s"/>
    </row>
    <row outlineLevel="0" r="9">
      <c r="A9" s="3" t="n"/>
      <c r="B9" s="3" t="s"/>
    </row>
    <row ht="15.75" outlineLevel="0" r="10">
      <c r="A10" s="54" t="n"/>
      <c r="B10" s="0" t="n"/>
    </row>
    <row ht="15.75" outlineLevel="0" r="11">
      <c r="A11" s="35" t="s">
        <v>559</v>
      </c>
      <c r="B11" s="35" t="s"/>
    </row>
    <row ht="15.75" outlineLevel="0" r="12">
      <c r="A12" s="35" t="s">
        <v>560</v>
      </c>
      <c r="B12" s="35" t="s"/>
    </row>
    <row ht="15.75" outlineLevel="0" r="13">
      <c r="A13" s="35" t="s">
        <v>561</v>
      </c>
      <c r="B13" s="35" t="s"/>
    </row>
    <row ht="15.75" outlineLevel="0" r="14">
      <c r="A14" s="35" t="s">
        <v>562</v>
      </c>
      <c r="B14" s="35" t="s"/>
    </row>
    <row ht="15.75" outlineLevel="0" r="15">
      <c r="A15" s="35" t="s">
        <v>563</v>
      </c>
      <c r="B15" s="35" t="s"/>
    </row>
    <row ht="18.75" outlineLevel="0" r="16">
      <c r="A16" s="111" t="n"/>
      <c r="B16" s="0" t="n"/>
    </row>
    <row ht="18.75" outlineLevel="0" r="17">
      <c r="A17" s="111" t="n"/>
      <c r="B17" s="0" t="n"/>
    </row>
    <row ht="23.25" outlineLevel="0" r="18">
      <c r="A18" s="289" t="n"/>
      <c r="B18" s="0" t="n"/>
    </row>
    <row ht="15.75" outlineLevel="0" r="19">
      <c r="A19" s="290" t="n"/>
      <c r="B19" s="290" t="s">
        <v>59</v>
      </c>
    </row>
    <row ht="63" outlineLevel="0" r="20">
      <c r="A20" s="53" t="s">
        <v>387</v>
      </c>
      <c r="B20" s="291" t="n">
        <f aca="false" ca="false" dt2D="false" dtr="false" t="normal">'приложение 8 '!I123</f>
        <v>1013811.48</v>
      </c>
    </row>
    <row ht="78.75" outlineLevel="0" r="21">
      <c r="A21" s="53" t="s">
        <v>564</v>
      </c>
      <c r="B21" s="291" t="e">
        <f aca="false" ca="false" dt2D="false" dtr="false" t="normal">'[1]приложение 8 '!I125</f>
        <v>#GETTING_DATA</v>
      </c>
    </row>
    <row customHeight="true" ht="110.25" outlineLevel="0" r="22">
      <c r="A22" s="53" t="s">
        <v>565</v>
      </c>
      <c r="B22" s="291" t="n">
        <f aca="false" ca="false" dt2D="false" dtr="false" t="normal">'приложение 8 '!I96</f>
        <v>155290.57</v>
      </c>
    </row>
    <row hidden="true" ht="78.75" outlineLevel="0" r="23">
      <c r="A23" s="292" t="s">
        <v>361</v>
      </c>
      <c r="B23" s="293" t="n"/>
    </row>
    <row customFormat="true" hidden="true" ht="15.75" outlineLevel="0" r="24" s="0">
      <c r="A24" s="53" t="n"/>
      <c r="B24" s="291" t="n"/>
    </row>
    <row ht="15.75" outlineLevel="0" r="25">
      <c r="A25" s="294" t="s">
        <v>566</v>
      </c>
      <c r="B25" s="295" t="e">
        <f aca="false" ca="false" dt2D="false" dtr="false" t="normal">B20+B21+B22</f>
        <v>#GETTING_DATA</v>
      </c>
    </row>
  </sheetData>
  <mergeCells count="14">
    <mergeCell ref="A14:B14"/>
    <mergeCell ref="A15:B15"/>
    <mergeCell ref="A7:B7"/>
    <mergeCell ref="A8:B8"/>
    <mergeCell ref="A9:B9"/>
    <mergeCell ref="A11:B11"/>
    <mergeCell ref="A12:B12"/>
    <mergeCell ref="A13:B13"/>
    <mergeCell ref="A6:B6"/>
    <mergeCell ref="A1:B1"/>
    <mergeCell ref="A2:B2"/>
    <mergeCell ref="A3:B3"/>
    <mergeCell ref="A4:B4"/>
    <mergeCell ref="A5:B5"/>
  </mergeCells>
  <pageMargins bottom="0.75" footer="0.300000011920929" header="0.300000011920929" left="0.700000047683716" right="0.700000047683716" top="0.75"/>
</worksheet>
</file>

<file path=xl/worksheets/sheet2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5703126546285"/>
    <col customWidth="true" max="2" min="2" outlineLevel="0" width="13.7109379638854"/>
  </cols>
  <sheetData>
    <row outlineLevel="0" r="1">
      <c r="A1" s="3" t="s">
        <v>557</v>
      </c>
      <c r="B1" s="3" t="s"/>
    </row>
    <row outlineLevel="0" r="2">
      <c r="A2" s="3" t="s">
        <v>94</v>
      </c>
      <c r="B2" s="3" t="s"/>
    </row>
    <row outlineLevel="0" r="3">
      <c r="A3" s="3" t="s">
        <v>104</v>
      </c>
      <c r="B3" s="3" t="s"/>
    </row>
    <row outlineLevel="0" r="4">
      <c r="A4" s="3" t="s">
        <v>558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3" t="n"/>
      <c r="B7" s="3" t="s"/>
    </row>
    <row outlineLevel="0" r="8">
      <c r="A8" s="3" t="n"/>
      <c r="B8" s="3" t="s"/>
    </row>
    <row outlineLevel="0" r="9">
      <c r="A9" s="3" t="n"/>
      <c r="B9" s="3" t="s"/>
    </row>
    <row ht="15.75" outlineLevel="0" r="10">
      <c r="A10" s="54" t="n"/>
      <c r="B10" s="0" t="n"/>
    </row>
    <row ht="15.75" outlineLevel="0" r="11">
      <c r="A11" s="307" t="s">
        <v>559</v>
      </c>
      <c r="B11" s="307" t="s"/>
    </row>
    <row ht="15.75" outlineLevel="0" r="12">
      <c r="A12" s="35" t="s">
        <v>571</v>
      </c>
      <c r="B12" s="35" t="s"/>
    </row>
    <row ht="18.75" outlineLevel="0" r="13">
      <c r="A13" s="111" t="n"/>
      <c r="B13" s="0" t="n"/>
    </row>
    <row ht="23.25" outlineLevel="0" r="14">
      <c r="A14" s="296" t="n"/>
      <c r="B14" s="290" t="s">
        <v>59</v>
      </c>
    </row>
    <row customHeight="true" ht="67.5" outlineLevel="0" r="15">
      <c r="A15" s="308" t="s">
        <v>572</v>
      </c>
      <c r="B15" s="295" t="n">
        <f aca="false" ca="false" dt2D="false" dtr="false" t="normal">B16+B17+B18</f>
        <v>1506481.46</v>
      </c>
    </row>
    <row ht="63" outlineLevel="0" r="16">
      <c r="A16" s="53" t="s">
        <v>387</v>
      </c>
      <c r="B16" s="291" t="n">
        <f aca="false" ca="false" dt2D="false" dtr="false" t="normal">'приложение 8 '!I124</f>
        <v>1013811.48</v>
      </c>
    </row>
    <row ht="78.75" outlineLevel="0" r="17">
      <c r="A17" s="53" t="s">
        <v>564</v>
      </c>
      <c r="B17" s="291" t="n">
        <f aca="false" ca="false" dt2D="false" dtr="false" t="normal">'приложение 8 '!I139</f>
        <v>337379.41</v>
      </c>
    </row>
    <row customHeight="true" ht="109.5" outlineLevel="0" r="18">
      <c r="A18" s="53" t="s">
        <v>565</v>
      </c>
      <c r="B18" s="291" t="n">
        <f aca="false" ca="false" dt2D="false" dtr="false" t="normal">'приложение 8 '!I96</f>
        <v>155290.57</v>
      </c>
    </row>
    <row hidden="true" ht="78.75" outlineLevel="0" r="19">
      <c r="A19" s="292" t="s">
        <v>361</v>
      </c>
      <c r="B19" s="293" t="n"/>
    </row>
    <row customFormat="true" ht="47.25" outlineLevel="0" r="20" s="0">
      <c r="A20" s="309" t="s">
        <v>573</v>
      </c>
      <c r="B20" s="295" t="n">
        <f aca="false" ca="false" dt2D="false" dtr="false" t="normal">B21</f>
        <v>199434</v>
      </c>
    </row>
    <row customHeight="true" ht="20.25" outlineLevel="0" r="21">
      <c r="A21" s="53" t="s">
        <v>471</v>
      </c>
      <c r="B21" s="291" t="n">
        <f aca="false" ca="false" dt2D="false" dtr="false" t="normal">'приложение 8 '!I201</f>
        <v>199434</v>
      </c>
    </row>
    <row ht="15.75" outlineLevel="0" r="22">
      <c r="A22" s="305" t="s">
        <v>574</v>
      </c>
      <c r="B22" s="295" t="n">
        <f aca="false" ca="false" dt2D="false" dtr="false" t="normal">B15+B20</f>
        <v>1705915.46</v>
      </c>
    </row>
  </sheetData>
  <mergeCells count="11">
    <mergeCell ref="A6:B6"/>
    <mergeCell ref="A1:B1"/>
    <mergeCell ref="A2:B2"/>
    <mergeCell ref="A3:B3"/>
    <mergeCell ref="A4:B4"/>
    <mergeCell ref="A5:B5"/>
    <mergeCell ref="A11:B11"/>
    <mergeCell ref="A12:B12"/>
    <mergeCell ref="A7:B7"/>
    <mergeCell ref="A8:B8"/>
    <mergeCell ref="A9:B9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4.8554679669456"/>
    <col customWidth="true" max="2" min="2" outlineLevel="0" width="44.4257811290726"/>
    <col customWidth="true" max="3" min="3" outlineLevel="0" width="16.7109377947192"/>
  </cols>
  <sheetData>
    <row outlineLevel="0" r="1">
      <c r="A1" s="1" t="n"/>
      <c r="B1" s="2" t="n"/>
      <c r="C1" s="3" t="s">
        <v>575</v>
      </c>
    </row>
    <row outlineLevel="0" r="2">
      <c r="A2" s="1" t="n"/>
      <c r="B2" s="2" t="n"/>
      <c r="C2" s="3" t="s">
        <v>576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577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B9" s="2" t="n"/>
      <c r="C9" s="3" t="n"/>
    </row>
    <row outlineLevel="0" r="10">
      <c r="B10" s="2" t="n"/>
      <c r="C10" s="3" t="n"/>
    </row>
    <row ht="15.75" outlineLevel="0" r="11">
      <c r="A11" s="35" t="s">
        <v>578</v>
      </c>
      <c r="B11" s="35" t="s"/>
      <c r="C11" s="35" t="s"/>
    </row>
    <row ht="15.75" outlineLevel="0" r="12">
      <c r="A12" s="35" t="s">
        <v>240</v>
      </c>
      <c r="B12" s="35" t="s"/>
      <c r="C12" s="35" t="s"/>
    </row>
    <row ht="16.5" outlineLevel="0" r="13">
      <c r="A13" s="56" t="n"/>
    </row>
    <row customHeight="true" ht="114.75" outlineLevel="0" r="14">
      <c r="A14" s="7" t="s">
        <v>579</v>
      </c>
      <c r="B14" s="7" t="s">
        <v>580</v>
      </c>
      <c r="C14" s="7" t="s">
        <v>59</v>
      </c>
    </row>
    <row customHeight="true" hidden="true" ht="15" outlineLevel="0" r="15">
      <c r="A15" s="11" t="s"/>
      <c r="B15" s="11" t="s"/>
      <c r="C15" s="11" t="s"/>
    </row>
    <row hidden="true" ht="15" outlineLevel="0" r="16">
      <c r="A16" s="11" t="s"/>
      <c r="B16" s="11" t="s"/>
      <c r="C16" s="11" t="s"/>
    </row>
    <row hidden="true" ht="15" outlineLevel="0" r="17">
      <c r="A17" s="11" t="s"/>
      <c r="B17" s="11" t="s"/>
      <c r="C17" s="11" t="s"/>
    </row>
    <row hidden="true" ht="15.75" outlineLevel="0" r="18">
      <c r="A18" s="17" t="s"/>
      <c r="B18" s="17" t="s"/>
      <c r="C18" s="17" t="s"/>
    </row>
    <row customHeight="true" ht="36" outlineLevel="0" r="19">
      <c r="A19" s="18" t="s">
        <v>581</v>
      </c>
      <c r="B19" s="97" t="s">
        <v>582</v>
      </c>
      <c r="C19" s="310" t="n">
        <f aca="false" ca="false" dt2D="false" dtr="false" t="normal">C20+C27</f>
        <v>7556395.13</v>
      </c>
    </row>
    <row customHeight="true" ht="31.5" outlineLevel="0" r="20">
      <c r="A20" s="90" t="s">
        <v>583</v>
      </c>
      <c r="B20" s="91" t="s">
        <v>584</v>
      </c>
      <c r="C20" s="311" t="n">
        <f aca="false" ca="false" dt2D="false" dtr="false" t="normal">C21</f>
        <v>-30554475.56</v>
      </c>
    </row>
    <row outlineLevel="0" r="21">
      <c r="A21" s="32" t="s">
        <v>585</v>
      </c>
      <c r="B21" s="31" t="s">
        <v>586</v>
      </c>
      <c r="C21" s="312" t="n">
        <f aca="false" ca="false" dt2D="false" dtr="false" t="normal">C23</f>
        <v>-30554475.56</v>
      </c>
    </row>
    <row customHeight="true" ht="21" outlineLevel="0" r="22">
      <c r="A22" s="95" t="s"/>
      <c r="B22" s="96" t="s"/>
      <c r="C22" s="313" t="s"/>
    </row>
    <row customHeight="true" ht="33" outlineLevel="0" r="23">
      <c r="A23" s="32" t="s">
        <v>587</v>
      </c>
      <c r="B23" s="31" t="s">
        <v>588</v>
      </c>
      <c r="C23" s="312" t="n">
        <f aca="false" ca="false" dt2D="false" dtr="false" t="normal">C25</f>
        <v>-30554475.56</v>
      </c>
    </row>
    <row hidden="true" ht="15.75" outlineLevel="0" r="24">
      <c r="A24" s="95" t="s"/>
      <c r="B24" s="96" t="s"/>
      <c r="C24" s="313" t="s"/>
    </row>
    <row customHeight="true" ht="51" outlineLevel="0" r="25">
      <c r="A25" s="32" t="s">
        <v>50</v>
      </c>
      <c r="B25" s="31" t="s">
        <v>589</v>
      </c>
      <c r="C25" s="312" t="n">
        <f aca="false" ca="false" dt2D="false" dtr="false" t="normal">-'приложение 3 '!C34</f>
        <v>-30554475.56</v>
      </c>
    </row>
    <row customHeight="true" hidden="true" ht="15.75" outlineLevel="0" r="26">
      <c r="A26" s="95" t="s"/>
      <c r="B26" s="96" t="s"/>
      <c r="C26" s="313" t="s"/>
    </row>
    <row customHeight="true" ht="38.25" outlineLevel="0" r="27">
      <c r="A27" s="18" t="s">
        <v>590</v>
      </c>
      <c r="B27" s="97" t="s">
        <v>591</v>
      </c>
      <c r="C27" s="314" t="n">
        <f aca="false" ca="false" dt2D="false" dtr="false" t="normal">C28</f>
        <v>38110870.69</v>
      </c>
    </row>
    <row ht="32.25" outlineLevel="0" r="28">
      <c r="A28" s="24" t="s">
        <v>592</v>
      </c>
      <c r="B28" s="26" t="s">
        <v>593</v>
      </c>
      <c r="C28" s="315" t="n">
        <f aca="false" ca="false" dt2D="false" dtr="false" t="normal">C29</f>
        <v>38110870.69</v>
      </c>
    </row>
    <row customHeight="true" ht="39.75" outlineLevel="0" r="29">
      <c r="A29" s="32" t="s">
        <v>594</v>
      </c>
      <c r="B29" s="31" t="s">
        <v>595</v>
      </c>
      <c r="C29" s="312" t="n">
        <f aca="false" ca="false" dt2D="false" dtr="false" t="normal">C31</f>
        <v>38110870.69</v>
      </c>
    </row>
    <row hidden="true" ht="15.75" outlineLevel="0" r="30">
      <c r="A30" s="95" t="s"/>
      <c r="B30" s="96" t="s"/>
      <c r="C30" s="313" t="s"/>
    </row>
    <row customHeight="true" ht="52.5" outlineLevel="0" r="31">
      <c r="A31" s="32" t="s">
        <v>52</v>
      </c>
      <c r="B31" s="33" t="s">
        <v>596</v>
      </c>
      <c r="C31" s="316" t="n">
        <f aca="false" ca="false" dt2D="false" dtr="false" t="normal">'приложение 8 '!H207</f>
        <v>38110870.69</v>
      </c>
    </row>
    <row customHeight="true" ht="50.25" outlineLevel="0" r="32">
      <c r="A32" s="317" t="n"/>
      <c r="B32" s="91" t="s">
        <v>597</v>
      </c>
      <c r="C32" s="318" t="n">
        <f aca="false" ca="false" dt2D="false" dtr="false" t="normal">C19</f>
        <v>7556395.13</v>
      </c>
    </row>
    <row outlineLevel="0" r="33">
      <c r="A33" s="319" t="n"/>
    </row>
  </sheetData>
  <mergeCells count="21">
    <mergeCell ref="A29:A30"/>
    <mergeCell ref="B29:B30"/>
    <mergeCell ref="C29:C30"/>
    <mergeCell ref="C25:C26"/>
    <mergeCell ref="A25:A26"/>
    <mergeCell ref="B25:B26"/>
    <mergeCell ref="C23:C24"/>
    <mergeCell ref="A23:A24"/>
    <mergeCell ref="B23:B24"/>
    <mergeCell ref="C21:C22"/>
    <mergeCell ref="B21:B22"/>
    <mergeCell ref="A21:A22"/>
    <mergeCell ref="A11:C11"/>
    <mergeCell ref="A12:C12"/>
    <mergeCell ref="B14:B18"/>
    <mergeCell ref="C14:C18"/>
    <mergeCell ref="A14:A18"/>
    <mergeCell ref="B3:C3"/>
    <mergeCell ref="B4:C4"/>
    <mergeCell ref="A5:C5"/>
    <mergeCell ref="A6:C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2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35.0000011841633"/>
    <col customWidth="true" max="3" min="3" outlineLevel="0" width="16.140624463426"/>
    <col customWidth="true" max="4" min="4" outlineLevel="0" width="15.8554684744441"/>
  </cols>
  <sheetData>
    <row outlineLevel="0" r="1">
      <c r="A1" s="1" t="n"/>
      <c r="B1" s="1" t="n"/>
      <c r="C1" s="2" t="n"/>
      <c r="D1" s="3" t="s">
        <v>598</v>
      </c>
    </row>
    <row outlineLevel="0" r="2">
      <c r="A2" s="1" t="n"/>
      <c r="B2" s="1" t="n"/>
      <c r="C2" s="2" t="n"/>
      <c r="D2" s="3" t="s">
        <v>599</v>
      </c>
    </row>
    <row outlineLevel="0" r="3">
      <c r="A3" s="3" t="s">
        <v>2</v>
      </c>
      <c r="B3" s="3" t="s"/>
      <c r="C3" s="3" t="s"/>
      <c r="D3" s="3" t="s"/>
    </row>
    <row outlineLevel="0" r="4">
      <c r="A4" s="3" t="s">
        <v>600</v>
      </c>
      <c r="B4" s="3" t="s"/>
      <c r="C4" s="3" t="s"/>
      <c r="D4" s="3" t="s"/>
    </row>
    <row outlineLevel="0" r="5">
      <c r="A5" s="3" t="s">
        <v>4</v>
      </c>
      <c r="B5" s="3" t="s"/>
      <c r="C5" s="3" t="s"/>
      <c r="D5" s="3" t="s"/>
    </row>
    <row outlineLevel="0" r="6">
      <c r="A6" s="3" t="s">
        <v>5</v>
      </c>
      <c r="B6" s="3" t="s"/>
      <c r="C6" s="3" t="s"/>
      <c r="D6" s="3" t="s"/>
    </row>
    <row outlineLevel="0" r="7">
      <c r="A7" s="237" t="n"/>
      <c r="B7" s="1" t="n"/>
      <c r="C7" s="2" t="n"/>
      <c r="D7" s="3" t="n"/>
    </row>
    <row outlineLevel="0" r="8">
      <c r="A8" s="237" t="n"/>
      <c r="B8" s="1" t="n"/>
      <c r="C8" s="2" t="n"/>
      <c r="D8" s="3" t="n"/>
    </row>
    <row ht="15.75" outlineLevel="0" r="9">
      <c r="A9" s="35" t="s">
        <v>601</v>
      </c>
      <c r="B9" s="35" t="s"/>
      <c r="C9" s="35" t="s"/>
      <c r="D9" s="35" t="s"/>
    </row>
    <row ht="15.75" outlineLevel="0" r="10">
      <c r="A10" s="35" t="s">
        <v>602</v>
      </c>
      <c r="B10" s="35" t="s"/>
      <c r="C10" s="35" t="s"/>
      <c r="D10" s="35" t="s"/>
    </row>
    <row ht="15.75" outlineLevel="0" r="11">
      <c r="A11" s="35" t="s">
        <v>569</v>
      </c>
      <c r="B11" s="35" t="s"/>
      <c r="C11" s="35" t="s"/>
      <c r="D11" s="35" t="s"/>
    </row>
    <row ht="16.5" outlineLevel="0" r="12">
      <c r="A12" s="6" t="n"/>
    </row>
    <row customHeight="true" ht="78.75" outlineLevel="0" r="13">
      <c r="A13" s="7" t="s">
        <v>579</v>
      </c>
      <c r="B13" s="7" t="s">
        <v>580</v>
      </c>
      <c r="C13" s="7" t="s">
        <v>99</v>
      </c>
      <c r="D13" s="7" t="s">
        <v>100</v>
      </c>
    </row>
    <row customHeight="true" ht="15" outlineLevel="0" r="14">
      <c r="A14" s="11" t="s"/>
      <c r="B14" s="11" t="s"/>
      <c r="C14" s="11" t="s"/>
      <c r="D14" s="11" t="s"/>
    </row>
    <row outlineLevel="0" r="15">
      <c r="A15" s="11" t="s"/>
      <c r="B15" s="11" t="s"/>
      <c r="C15" s="11" t="s"/>
      <c r="D15" s="11" t="s"/>
    </row>
    <row outlineLevel="0" r="16">
      <c r="A16" s="11" t="s"/>
      <c r="B16" s="11" t="s"/>
      <c r="C16" s="11" t="s"/>
      <c r="D16" s="11" t="s"/>
    </row>
    <row customHeight="true" ht="40.5" outlineLevel="0" r="17">
      <c r="A17" s="17" t="s"/>
      <c r="B17" s="17" t="s"/>
      <c r="C17" s="17" t="s"/>
      <c r="D17" s="17" t="s"/>
    </row>
    <row customHeight="true" ht="54" outlineLevel="0" r="18">
      <c r="A18" s="90" t="s">
        <v>581</v>
      </c>
      <c r="B18" s="91" t="s">
        <v>582</v>
      </c>
      <c r="C18" s="318" t="n">
        <f aca="false" ca="false" dt2D="false" dtr="false" t="normal">C19+C23</f>
        <v>0.00000000372529029846191</v>
      </c>
      <c r="D18" s="318" t="n">
        <f aca="false" ca="false" dt2D="false" dtr="false" t="normal">D19+D23</f>
        <v>0</v>
      </c>
    </row>
    <row customHeight="true" ht="45" outlineLevel="0" r="19">
      <c r="A19" s="90" t="s">
        <v>583</v>
      </c>
      <c r="B19" s="91" t="s">
        <v>584</v>
      </c>
      <c r="C19" s="311" t="n">
        <f aca="false" ca="false" dt2D="false" dtr="false" t="normal">C20</f>
        <v>-30940000</v>
      </c>
      <c r="D19" s="311" t="n">
        <f aca="false" ca="false" dt2D="false" dtr="false" t="normal">D20</f>
        <v>-31999000</v>
      </c>
    </row>
    <row customHeight="true" ht="40.5" outlineLevel="0" r="20">
      <c r="A20" s="24" t="s">
        <v>585</v>
      </c>
      <c r="B20" s="26" t="s">
        <v>586</v>
      </c>
      <c r="C20" s="315" t="n">
        <f aca="false" ca="false" dt2D="false" dtr="false" t="normal">C21</f>
        <v>-30940000</v>
      </c>
      <c r="D20" s="315" t="n">
        <f aca="false" ca="false" dt2D="false" dtr="false" t="normal">D21</f>
        <v>-31999000</v>
      </c>
    </row>
    <row customHeight="true" ht="36.75" outlineLevel="0" r="21">
      <c r="A21" s="24" t="s">
        <v>587</v>
      </c>
      <c r="B21" s="26" t="s">
        <v>588</v>
      </c>
      <c r="C21" s="315" t="n">
        <f aca="false" ca="false" dt2D="false" dtr="false" t="normal">C22</f>
        <v>-30940000</v>
      </c>
      <c r="D21" s="315" t="n">
        <f aca="false" ca="false" dt2D="false" dtr="false" t="normal">D22</f>
        <v>-31999000</v>
      </c>
    </row>
    <row customHeight="true" ht="33.75" outlineLevel="0" r="22">
      <c r="A22" s="24" t="s">
        <v>50</v>
      </c>
      <c r="B22" s="26" t="s">
        <v>589</v>
      </c>
      <c r="C22" s="315" t="n">
        <f aca="false" ca="false" dt2D="false" dtr="false" t="normal">-'приложение 4'!C34</f>
        <v>-30940000</v>
      </c>
      <c r="D22" s="315" t="n">
        <f aca="false" ca="false" dt2D="false" dtr="false" t="normal">-'приложение 4'!D34</f>
        <v>-31999000</v>
      </c>
    </row>
    <row customHeight="true" ht="34.5" outlineLevel="0" r="23">
      <c r="A23" s="90" t="s">
        <v>590</v>
      </c>
      <c r="B23" s="91" t="s">
        <v>591</v>
      </c>
      <c r="C23" s="311" t="n">
        <f aca="false" ca="false" dt2D="false" dtr="false" t="normal">C24</f>
        <v>30940000</v>
      </c>
      <c r="D23" s="311" t="n">
        <f aca="false" ca="false" dt2D="false" dtr="false" t="normal">D24</f>
        <v>31999000</v>
      </c>
    </row>
    <row customHeight="true" ht="34.5" outlineLevel="0" r="24">
      <c r="A24" s="24" t="s">
        <v>592</v>
      </c>
      <c r="B24" s="26" t="s">
        <v>593</v>
      </c>
      <c r="C24" s="315" t="n">
        <f aca="false" ca="false" dt2D="false" dtr="false" t="normal">C25</f>
        <v>30940000</v>
      </c>
      <c r="D24" s="315" t="n">
        <f aca="false" ca="false" dt2D="false" dtr="false" t="normal">D25</f>
        <v>31999000</v>
      </c>
    </row>
    <row customHeight="true" ht="37.5" outlineLevel="0" r="25">
      <c r="A25" s="24" t="s">
        <v>594</v>
      </c>
      <c r="B25" s="26" t="s">
        <v>595</v>
      </c>
      <c r="C25" s="315" t="n">
        <f aca="false" ca="false" dt2D="false" dtr="false" t="normal">C26</f>
        <v>30940000</v>
      </c>
      <c r="D25" s="315" t="n">
        <f aca="false" ca="false" dt2D="false" dtr="false" t="normal">D26</f>
        <v>31999000</v>
      </c>
    </row>
    <row customHeight="true" ht="54.75" outlineLevel="0" r="26">
      <c r="A26" s="24" t="s">
        <v>52</v>
      </c>
      <c r="B26" s="26" t="s">
        <v>596</v>
      </c>
      <c r="C26" s="315" t="n">
        <f aca="false" ca="false" dt2D="false" dtr="false" t="normal">'приложение 9'!H156</f>
        <v>30940000</v>
      </c>
      <c r="D26" s="315" t="n">
        <f aca="false" ca="false" dt2D="false" dtr="false" t="normal">'приложение 9'!J156</f>
        <v>31999000</v>
      </c>
    </row>
    <row customHeight="true" ht="61.5" outlineLevel="0" r="27">
      <c r="A27" s="317" t="n"/>
      <c r="B27" s="91" t="s">
        <v>597</v>
      </c>
      <c r="C27" s="318" t="n">
        <f aca="false" ca="false" dt2D="false" dtr="false" t="normal">C18</f>
        <v>0.00000000372529029846191</v>
      </c>
      <c r="D27" s="318" t="n">
        <f aca="false" ca="false" dt2D="false" dtr="false" t="normal">D18</f>
        <v>0</v>
      </c>
    </row>
  </sheetData>
  <mergeCells count="11">
    <mergeCell ref="D13:D17"/>
    <mergeCell ref="A10:D10"/>
    <mergeCell ref="A11:D11"/>
    <mergeCell ref="A3:D3"/>
    <mergeCell ref="A4:D4"/>
    <mergeCell ref="A5:D5"/>
    <mergeCell ref="A6:D6"/>
    <mergeCell ref="B13:B17"/>
    <mergeCell ref="A13:A17"/>
    <mergeCell ref="C13:C17"/>
    <mergeCell ref="A9:D9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7.2851571731451"/>
    <col customWidth="true" max="2" min="2" outlineLevel="0" width="45.7109379638854"/>
    <col customWidth="true" max="3" min="3" outlineLevel="0" width="15.2851564964804"/>
  </cols>
  <sheetData>
    <row outlineLevel="0" r="1">
      <c r="A1" s="1" t="n"/>
      <c r="B1" s="2" t="n"/>
      <c r="C1" s="1" t="s">
        <v>54</v>
      </c>
    </row>
    <row outlineLevel="0" r="2">
      <c r="A2" s="1" t="n"/>
      <c r="B2" s="3" t="s">
        <v>34</v>
      </c>
      <c r="C2" s="3" t="s"/>
    </row>
    <row outlineLevel="0" r="3">
      <c r="A3" s="1" t="n"/>
      <c r="B3" s="3" t="s">
        <v>2</v>
      </c>
      <c r="C3" s="3" t="s"/>
    </row>
    <row outlineLevel="0" r="4">
      <c r="A4" s="1" t="n"/>
      <c r="B4" s="3" t="s">
        <v>35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customHeight="true" ht="14.25" outlineLevel="0" r="9">
      <c r="B9" s="2" t="n"/>
      <c r="C9" s="3" t="n"/>
    </row>
    <row hidden="true" ht="15.75" outlineLevel="0" r="10">
      <c r="A10" s="54" t="n"/>
    </row>
    <row customHeight="true" ht="40.5" outlineLevel="0" r="11">
      <c r="A11" s="55" t="s">
        <v>55</v>
      </c>
      <c r="B11" s="55" t="s"/>
      <c r="C11" s="55" t="s"/>
    </row>
    <row ht="16.5" outlineLevel="0" r="12">
      <c r="A12" s="56" t="s">
        <v>56</v>
      </c>
    </row>
    <row customHeight="true" ht="46.5" outlineLevel="0" r="13">
      <c r="A13" s="57" t="s">
        <v>57</v>
      </c>
      <c r="B13" s="57" t="s">
        <v>58</v>
      </c>
      <c r="C13" s="57" t="s">
        <v>59</v>
      </c>
    </row>
    <row customHeight="true" ht="33.75" outlineLevel="0" r="14">
      <c r="A14" s="58" t="s">
        <v>60</v>
      </c>
      <c r="B14" s="59" t="s">
        <v>61</v>
      </c>
      <c r="C14" s="60" t="n">
        <f aca="false" ca="false" dt2D="false" dtr="false" t="normal">C15+C17+C21+C26</f>
        <v>28562000</v>
      </c>
    </row>
    <row customHeight="true" ht="33" outlineLevel="0" r="15">
      <c r="A15" s="58" t="s">
        <v>62</v>
      </c>
      <c r="B15" s="59" t="s">
        <v>63</v>
      </c>
      <c r="C15" s="60" t="n">
        <f aca="false" ca="false" dt2D="false" dtr="false" t="normal">C16</f>
        <v>21000000</v>
      </c>
    </row>
    <row customHeight="true" ht="34.5" outlineLevel="0" r="16">
      <c r="A16" s="61" t="s">
        <v>64</v>
      </c>
      <c r="B16" s="27" t="s">
        <v>65</v>
      </c>
      <c r="C16" s="62" t="n">
        <v>21000000</v>
      </c>
    </row>
    <row customHeight="true" ht="33" outlineLevel="0" r="17">
      <c r="A17" s="58" t="s">
        <v>66</v>
      </c>
      <c r="B17" s="59" t="s">
        <v>67</v>
      </c>
      <c r="C17" s="60" t="n">
        <f aca="false" ca="false" dt2D="false" dtr="false" t="normal">C18</f>
        <v>2542000</v>
      </c>
    </row>
    <row customHeight="true" ht="47.25" outlineLevel="0" r="18">
      <c r="A18" s="61" t="s">
        <v>68</v>
      </c>
      <c r="B18" s="27" t="s">
        <v>69</v>
      </c>
      <c r="C18" s="62" t="n">
        <v>2542000</v>
      </c>
    </row>
    <row customHeight="true" hidden="true" ht="0.75" outlineLevel="0" r="19">
      <c r="A19" s="58" t="s">
        <v>70</v>
      </c>
      <c r="B19" s="59" t="s">
        <v>71</v>
      </c>
      <c r="C19" s="60" t="n"/>
    </row>
    <row customHeight="true" hidden="true" ht="34.5" outlineLevel="0" r="20">
      <c r="A20" s="61" t="s">
        <v>72</v>
      </c>
      <c r="B20" s="27" t="s">
        <v>73</v>
      </c>
      <c r="C20" s="62" t="n"/>
    </row>
    <row customHeight="true" ht="33" outlineLevel="0" r="21">
      <c r="A21" s="58" t="s">
        <v>74</v>
      </c>
      <c r="B21" s="59" t="s">
        <v>75</v>
      </c>
      <c r="C21" s="60" t="n">
        <f aca="false" ca="false" dt2D="false" dtr="false" t="normal">C22+C23</f>
        <v>4910000</v>
      </c>
    </row>
    <row customHeight="true" ht="34.5" outlineLevel="0" r="22">
      <c r="A22" s="61" t="s">
        <v>76</v>
      </c>
      <c r="B22" s="27" t="s">
        <v>77</v>
      </c>
      <c r="C22" s="62" t="n">
        <v>560000</v>
      </c>
    </row>
    <row customHeight="true" ht="30.75" outlineLevel="0" r="23">
      <c r="A23" s="61" t="s">
        <v>78</v>
      </c>
      <c r="B23" s="27" t="s">
        <v>79</v>
      </c>
      <c r="C23" s="62" t="n">
        <v>4350000</v>
      </c>
    </row>
    <row customHeight="true" hidden="true" ht="50.25" outlineLevel="0" r="24">
      <c r="A24" s="58" t="s">
        <v>80</v>
      </c>
      <c r="B24" s="59" t="s">
        <v>81</v>
      </c>
      <c r="C24" s="60" t="n"/>
    </row>
    <row customHeight="true" hidden="true" ht="129" outlineLevel="0" r="25">
      <c r="A25" s="61" t="s">
        <v>82</v>
      </c>
      <c r="B25" s="27" t="s">
        <v>83</v>
      </c>
      <c r="C25" s="63" t="n"/>
    </row>
    <row customFormat="true" customHeight="true" ht="48.75" outlineLevel="0" r="26" s="0">
      <c r="A26" s="58" t="s">
        <v>80</v>
      </c>
      <c r="B26" s="59" t="s">
        <v>81</v>
      </c>
      <c r="C26" s="64" t="n">
        <f aca="false" ca="false" dt2D="false" dtr="false" t="normal">C27</f>
        <v>110000</v>
      </c>
    </row>
    <row customFormat="true" customHeight="true" ht="129" outlineLevel="0" r="27" s="0">
      <c r="A27" s="61" t="s">
        <v>82</v>
      </c>
      <c r="B27" s="27" t="s">
        <v>83</v>
      </c>
      <c r="C27" s="63" t="n">
        <v>110000</v>
      </c>
    </row>
    <row customHeight="true" ht="36" outlineLevel="0" r="28">
      <c r="A28" s="58" t="s">
        <v>84</v>
      </c>
      <c r="B28" s="59" t="s">
        <v>85</v>
      </c>
      <c r="C28" s="60" t="n">
        <f aca="false" ca="false" dt2D="false" dtr="false" t="normal">C29</f>
        <v>430000</v>
      </c>
    </row>
    <row customHeight="true" ht="32.25" outlineLevel="0" r="29">
      <c r="A29" s="58" t="s">
        <v>86</v>
      </c>
      <c r="B29" s="59" t="s">
        <v>87</v>
      </c>
      <c r="C29" s="60" t="n">
        <f aca="false" ca="false" dt2D="false" dtr="false" t="normal">C30</f>
        <v>430000</v>
      </c>
    </row>
    <row customHeight="true" ht="33" outlineLevel="0" r="30">
      <c r="A30" s="61" t="s">
        <v>88</v>
      </c>
      <c r="B30" s="27" t="s">
        <v>89</v>
      </c>
      <c r="C30" s="62" t="n">
        <f aca="false" ca="false" dt2D="false" dtr="false" t="normal">110000+120000+200000</f>
        <v>430000</v>
      </c>
    </row>
    <row customHeight="true" hidden="true" ht="33.75" outlineLevel="0" r="31">
      <c r="A31" s="61" t="s">
        <v>90</v>
      </c>
      <c r="B31" s="27" t="s">
        <v>91</v>
      </c>
      <c r="C31" s="62" t="n"/>
    </row>
    <row customHeight="true" ht="18" outlineLevel="0" r="32">
      <c r="A32" s="58" t="n"/>
      <c r="B32" s="59" t="s">
        <v>92</v>
      </c>
      <c r="C32" s="60" t="n">
        <f aca="false" ca="false" dt2D="false" dtr="false" t="normal">C14+C28</f>
        <v>28992000</v>
      </c>
    </row>
  </sheetData>
  <mergeCells count="6">
    <mergeCell ref="A11:C11"/>
    <mergeCell ref="B2:C2"/>
    <mergeCell ref="B3:C3"/>
    <mergeCell ref="B4:C4"/>
    <mergeCell ref="A5:C5"/>
    <mergeCell ref="A6:C6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3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K33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320" width="6.99999983083382"/>
    <col customWidth="true" max="2" min="2" outlineLevel="0" style="320" width="72.4257804524079"/>
    <col customWidth="true" max="3" min="3" outlineLevel="0" style="320" width="16.7109377947192"/>
    <col customWidth="true" max="257" min="4" outlineLevel="0" style="320" width="9.14062530925693"/>
    <col customWidth="true" max="258" min="258" outlineLevel="0" style="320" width="61.7109352572265"/>
    <col customWidth="true" max="259" min="259" outlineLevel="0" style="320" width="34.2851563273142"/>
    <col customWidth="true" max="513" min="260" outlineLevel="0" style="320" width="9.14062530925693"/>
    <col customWidth="true" max="514" min="514" outlineLevel="0" style="320" width="61.7109352572265"/>
    <col customWidth="true" max="515" min="515" outlineLevel="0" style="320" width="34.2851563273142"/>
    <col customWidth="true" max="769" min="516" outlineLevel="0" style="320" width="9.14062530925693"/>
    <col customWidth="true" max="770" min="770" outlineLevel="0" style="320" width="61.7109352572265"/>
    <col customWidth="true" max="771" min="771" outlineLevel="0" style="320" width="34.2851563273142"/>
    <col customWidth="true" max="1025" min="772" outlineLevel="0" style="320" width="9.14062530925693"/>
    <col customWidth="true" max="1026" min="1026" outlineLevel="0" style="320" width="61.7109352572265"/>
    <col customWidth="true" max="1027" min="1027" outlineLevel="0" style="320" width="34.2851563273142"/>
    <col customWidth="true" max="1281" min="1028" outlineLevel="0" style="320" width="9.14062530925693"/>
    <col customWidth="true" max="1282" min="1282" outlineLevel="0" style="320" width="61.7109352572265"/>
    <col customWidth="true" max="1283" min="1283" outlineLevel="0" style="320" width="34.2851563273142"/>
    <col customWidth="true" max="1537" min="1284" outlineLevel="0" style="320" width="9.14062530925693"/>
    <col customWidth="true" max="1538" min="1538" outlineLevel="0" style="320" width="61.7109352572265"/>
    <col customWidth="true" max="1539" min="1539" outlineLevel="0" style="320" width="34.2851563273142"/>
    <col customWidth="true" max="1793" min="1540" outlineLevel="0" style="320" width="9.14062530925693"/>
    <col customWidth="true" max="1794" min="1794" outlineLevel="0" style="320" width="61.7109352572265"/>
    <col customWidth="true" max="1795" min="1795" outlineLevel="0" style="320" width="34.2851563273142"/>
    <col customWidth="true" max="2049" min="1796" outlineLevel="0" style="320" width="9.14062530925693"/>
    <col customWidth="true" max="2050" min="2050" outlineLevel="0" style="320" width="61.7109352572265"/>
    <col customWidth="true" max="2051" min="2051" outlineLevel="0" style="320" width="34.2851563273142"/>
    <col customWidth="true" max="2305" min="2052" outlineLevel="0" style="320" width="9.14062530925693"/>
    <col customWidth="true" max="2306" min="2306" outlineLevel="0" style="320" width="61.7109352572265"/>
    <col customWidth="true" max="2307" min="2307" outlineLevel="0" style="320" width="34.2851563273142"/>
    <col customWidth="true" max="2561" min="2308" outlineLevel="0" style="320" width="9.14062530925693"/>
    <col customWidth="true" max="2562" min="2562" outlineLevel="0" style="320" width="61.7109352572265"/>
    <col customWidth="true" max="2563" min="2563" outlineLevel="0" style="320" width="34.2851563273142"/>
    <col customWidth="true" max="2817" min="2564" outlineLevel="0" style="320" width="9.14062530925693"/>
    <col customWidth="true" max="2818" min="2818" outlineLevel="0" style="320" width="61.7109352572265"/>
    <col customWidth="true" max="2819" min="2819" outlineLevel="0" style="320" width="34.2851563273142"/>
    <col customWidth="true" max="3073" min="2820" outlineLevel="0" style="320" width="9.14062530925693"/>
    <col customWidth="true" max="3074" min="3074" outlineLevel="0" style="320" width="61.7109352572265"/>
    <col customWidth="true" max="3075" min="3075" outlineLevel="0" style="320" width="34.2851563273142"/>
    <col customWidth="true" max="3329" min="3076" outlineLevel="0" style="320" width="9.14062530925693"/>
    <col customWidth="true" max="3330" min="3330" outlineLevel="0" style="320" width="61.7109352572265"/>
    <col customWidth="true" max="3331" min="3331" outlineLevel="0" style="320" width="34.2851563273142"/>
    <col customWidth="true" max="3585" min="3332" outlineLevel="0" style="320" width="9.14062530925693"/>
    <col customWidth="true" max="3586" min="3586" outlineLevel="0" style="320" width="61.7109352572265"/>
    <col customWidth="true" max="3587" min="3587" outlineLevel="0" style="320" width="34.2851563273142"/>
    <col customWidth="true" max="3841" min="3588" outlineLevel="0" style="320" width="9.14062530925693"/>
    <col customWidth="true" max="3842" min="3842" outlineLevel="0" style="320" width="61.7109352572265"/>
    <col customWidth="true" max="3843" min="3843" outlineLevel="0" style="320" width="34.2851563273142"/>
    <col customWidth="true" max="4097" min="3844" outlineLevel="0" style="320" width="9.14062530925693"/>
    <col customWidth="true" max="4098" min="4098" outlineLevel="0" style="320" width="61.7109352572265"/>
    <col customWidth="true" max="4099" min="4099" outlineLevel="0" style="320" width="34.2851563273142"/>
    <col customWidth="true" max="4353" min="4100" outlineLevel="0" style="320" width="9.14062530925693"/>
    <col customWidth="true" max="4354" min="4354" outlineLevel="0" style="320" width="61.7109352572265"/>
    <col customWidth="true" max="4355" min="4355" outlineLevel="0" style="320" width="34.2851563273142"/>
    <col customWidth="true" max="4609" min="4356" outlineLevel="0" style="320" width="9.14062530925693"/>
    <col customWidth="true" max="4610" min="4610" outlineLevel="0" style="320" width="61.7109352572265"/>
    <col customWidth="true" max="4611" min="4611" outlineLevel="0" style="320" width="34.2851563273142"/>
    <col customWidth="true" max="4865" min="4612" outlineLevel="0" style="320" width="9.14062530925693"/>
    <col customWidth="true" max="4866" min="4866" outlineLevel="0" style="320" width="61.7109352572265"/>
    <col customWidth="true" max="4867" min="4867" outlineLevel="0" style="320" width="34.2851563273142"/>
    <col customWidth="true" max="5121" min="4868" outlineLevel="0" style="320" width="9.14062530925693"/>
    <col customWidth="true" max="5122" min="5122" outlineLevel="0" style="320" width="61.7109352572265"/>
    <col customWidth="true" max="5123" min="5123" outlineLevel="0" style="320" width="34.2851563273142"/>
    <col customWidth="true" max="5377" min="5124" outlineLevel="0" style="320" width="9.14062530925693"/>
    <col customWidth="true" max="5378" min="5378" outlineLevel="0" style="320" width="61.7109352572265"/>
    <col customWidth="true" max="5379" min="5379" outlineLevel="0" style="320" width="34.2851563273142"/>
    <col customWidth="true" max="5633" min="5380" outlineLevel="0" style="320" width="9.14062530925693"/>
    <col customWidth="true" max="5634" min="5634" outlineLevel="0" style="320" width="61.7109352572265"/>
    <col customWidth="true" max="5635" min="5635" outlineLevel="0" style="320" width="34.2851563273142"/>
    <col customWidth="true" max="5889" min="5636" outlineLevel="0" style="320" width="9.14062530925693"/>
    <col customWidth="true" max="5890" min="5890" outlineLevel="0" style="320" width="61.7109352572265"/>
    <col customWidth="true" max="5891" min="5891" outlineLevel="0" style="320" width="34.2851563273142"/>
    <col customWidth="true" max="6145" min="5892" outlineLevel="0" style="320" width="9.14062530925693"/>
    <col customWidth="true" max="6146" min="6146" outlineLevel="0" style="320" width="61.7109352572265"/>
    <col customWidth="true" max="6147" min="6147" outlineLevel="0" style="320" width="34.2851563273142"/>
    <col customWidth="true" max="6401" min="6148" outlineLevel="0" style="320" width="9.14062530925693"/>
    <col customWidth="true" max="6402" min="6402" outlineLevel="0" style="320" width="61.7109352572265"/>
    <col customWidth="true" max="6403" min="6403" outlineLevel="0" style="320" width="34.2851563273142"/>
    <col customWidth="true" max="6657" min="6404" outlineLevel="0" style="320" width="9.14062530925693"/>
    <col customWidth="true" max="6658" min="6658" outlineLevel="0" style="320" width="61.7109352572265"/>
    <col customWidth="true" max="6659" min="6659" outlineLevel="0" style="320" width="34.2851563273142"/>
    <col customWidth="true" max="6913" min="6660" outlineLevel="0" style="320" width="9.14062530925693"/>
    <col customWidth="true" max="6914" min="6914" outlineLevel="0" style="320" width="61.7109352572265"/>
    <col customWidth="true" max="6915" min="6915" outlineLevel="0" style="320" width="34.2851563273142"/>
    <col customWidth="true" max="7169" min="6916" outlineLevel="0" style="320" width="9.14062530925693"/>
    <col customWidth="true" max="7170" min="7170" outlineLevel="0" style="320" width="61.7109352572265"/>
    <col customWidth="true" max="7171" min="7171" outlineLevel="0" style="320" width="34.2851563273142"/>
    <col customWidth="true" max="7425" min="7172" outlineLevel="0" style="320" width="9.14062530925693"/>
    <col customWidth="true" max="7426" min="7426" outlineLevel="0" style="320" width="61.7109352572265"/>
    <col customWidth="true" max="7427" min="7427" outlineLevel="0" style="320" width="34.2851563273142"/>
    <col customWidth="true" max="7681" min="7428" outlineLevel="0" style="320" width="9.14062530925693"/>
    <col customWidth="true" max="7682" min="7682" outlineLevel="0" style="320" width="61.7109352572265"/>
    <col customWidth="true" max="7683" min="7683" outlineLevel="0" style="320" width="34.2851563273142"/>
    <col customWidth="true" max="7937" min="7684" outlineLevel="0" style="320" width="9.14062530925693"/>
    <col customWidth="true" max="7938" min="7938" outlineLevel="0" style="320" width="61.7109352572265"/>
    <col customWidth="true" max="7939" min="7939" outlineLevel="0" style="320" width="34.2851563273142"/>
    <col customWidth="true" max="8193" min="7940" outlineLevel="0" style="320" width="9.14062530925693"/>
    <col customWidth="true" max="8194" min="8194" outlineLevel="0" style="320" width="61.7109352572265"/>
    <col customWidth="true" max="8195" min="8195" outlineLevel="0" style="320" width="34.2851563273142"/>
    <col customWidth="true" max="8449" min="8196" outlineLevel="0" style="320" width="9.14062530925693"/>
    <col customWidth="true" max="8450" min="8450" outlineLevel="0" style="320" width="61.7109352572265"/>
    <col customWidth="true" max="8451" min="8451" outlineLevel="0" style="320" width="34.2851563273142"/>
    <col customWidth="true" max="8705" min="8452" outlineLevel="0" style="320" width="9.14062530925693"/>
    <col customWidth="true" max="8706" min="8706" outlineLevel="0" style="320" width="61.7109352572265"/>
    <col customWidth="true" max="8707" min="8707" outlineLevel="0" style="320" width="34.2851563273142"/>
    <col customWidth="true" max="8961" min="8708" outlineLevel="0" style="320" width="9.14062530925693"/>
    <col customWidth="true" max="8962" min="8962" outlineLevel="0" style="320" width="61.7109352572265"/>
    <col customWidth="true" max="8963" min="8963" outlineLevel="0" style="320" width="34.2851563273142"/>
    <col customWidth="true" max="9217" min="8964" outlineLevel="0" style="320" width="9.14062530925693"/>
    <col customWidth="true" max="9218" min="9218" outlineLevel="0" style="320" width="61.7109352572265"/>
    <col customWidth="true" max="9219" min="9219" outlineLevel="0" style="320" width="34.2851563273142"/>
    <col customWidth="true" max="9473" min="9220" outlineLevel="0" style="320" width="9.14062530925693"/>
    <col customWidth="true" max="9474" min="9474" outlineLevel="0" style="320" width="61.7109352572265"/>
    <col customWidth="true" max="9475" min="9475" outlineLevel="0" style="320" width="34.2851563273142"/>
    <col customWidth="true" max="9729" min="9476" outlineLevel="0" style="320" width="9.14062530925693"/>
    <col customWidth="true" max="9730" min="9730" outlineLevel="0" style="320" width="61.7109352572265"/>
    <col customWidth="true" max="9731" min="9731" outlineLevel="0" style="320" width="34.2851563273142"/>
    <col customWidth="true" max="9985" min="9732" outlineLevel="0" style="320" width="9.14062530925693"/>
    <col customWidth="true" max="9986" min="9986" outlineLevel="0" style="320" width="61.7109352572265"/>
    <col customWidth="true" max="9987" min="9987" outlineLevel="0" style="320" width="34.2851563273142"/>
    <col customWidth="true" max="10241" min="9988" outlineLevel="0" style="320" width="9.14062530925693"/>
    <col customWidth="true" max="10242" min="10242" outlineLevel="0" style="320" width="61.7109352572265"/>
    <col customWidth="true" max="10243" min="10243" outlineLevel="0" style="320" width="34.2851563273142"/>
    <col customWidth="true" max="10497" min="10244" outlineLevel="0" style="320" width="9.14062530925693"/>
    <col customWidth="true" max="10498" min="10498" outlineLevel="0" style="320" width="61.7109352572265"/>
    <col customWidth="true" max="10499" min="10499" outlineLevel="0" style="320" width="34.2851563273142"/>
    <col customWidth="true" max="10753" min="10500" outlineLevel="0" style="320" width="9.14062530925693"/>
    <col customWidth="true" max="10754" min="10754" outlineLevel="0" style="320" width="61.7109352572265"/>
    <col customWidth="true" max="10755" min="10755" outlineLevel="0" style="320" width="34.2851563273142"/>
    <col customWidth="true" max="11009" min="10756" outlineLevel="0" style="320" width="9.14062530925693"/>
    <col customWidth="true" max="11010" min="11010" outlineLevel="0" style="320" width="61.7109352572265"/>
    <col customWidth="true" max="11011" min="11011" outlineLevel="0" style="320" width="34.2851563273142"/>
    <col customWidth="true" max="11265" min="11012" outlineLevel="0" style="320" width="9.14062530925693"/>
    <col customWidth="true" max="11266" min="11266" outlineLevel="0" style="320" width="61.7109352572265"/>
    <col customWidth="true" max="11267" min="11267" outlineLevel="0" style="320" width="34.2851563273142"/>
    <col customWidth="true" max="11521" min="11268" outlineLevel="0" style="320" width="9.14062530925693"/>
    <col customWidth="true" max="11522" min="11522" outlineLevel="0" style="320" width="61.7109352572265"/>
    <col customWidth="true" max="11523" min="11523" outlineLevel="0" style="320" width="34.2851563273142"/>
    <col customWidth="true" max="11777" min="11524" outlineLevel="0" style="320" width="9.14062530925693"/>
    <col customWidth="true" max="11778" min="11778" outlineLevel="0" style="320" width="61.7109352572265"/>
    <col customWidth="true" max="11779" min="11779" outlineLevel="0" style="320" width="34.2851563273142"/>
    <col customWidth="true" max="12033" min="11780" outlineLevel="0" style="320" width="9.14062530925693"/>
    <col customWidth="true" max="12034" min="12034" outlineLevel="0" style="320" width="61.7109352572265"/>
    <col customWidth="true" max="12035" min="12035" outlineLevel="0" style="320" width="34.2851563273142"/>
    <col customWidth="true" max="12289" min="12036" outlineLevel="0" style="320" width="9.14062530925693"/>
    <col customWidth="true" max="12290" min="12290" outlineLevel="0" style="320" width="61.7109352572265"/>
    <col customWidth="true" max="12291" min="12291" outlineLevel="0" style="320" width="34.2851563273142"/>
    <col customWidth="true" max="12545" min="12292" outlineLevel="0" style="320" width="9.14062530925693"/>
    <col customWidth="true" max="12546" min="12546" outlineLevel="0" style="320" width="61.7109352572265"/>
    <col customWidth="true" max="12547" min="12547" outlineLevel="0" style="320" width="34.2851563273142"/>
    <col customWidth="true" max="12801" min="12548" outlineLevel="0" style="320" width="9.14062530925693"/>
    <col customWidth="true" max="12802" min="12802" outlineLevel="0" style="320" width="61.7109352572265"/>
    <col customWidth="true" max="12803" min="12803" outlineLevel="0" style="320" width="34.2851563273142"/>
    <col customWidth="true" max="13057" min="12804" outlineLevel="0" style="320" width="9.14062530925693"/>
    <col customWidth="true" max="13058" min="13058" outlineLevel="0" style="320" width="61.7109352572265"/>
    <col customWidth="true" max="13059" min="13059" outlineLevel="0" style="320" width="34.2851563273142"/>
    <col customWidth="true" max="13313" min="13060" outlineLevel="0" style="320" width="9.14062530925693"/>
    <col customWidth="true" max="13314" min="13314" outlineLevel="0" style="320" width="61.7109352572265"/>
    <col customWidth="true" max="13315" min="13315" outlineLevel="0" style="320" width="34.2851563273142"/>
    <col customWidth="true" max="13569" min="13316" outlineLevel="0" style="320" width="9.14062530925693"/>
    <col customWidth="true" max="13570" min="13570" outlineLevel="0" style="320" width="61.7109352572265"/>
    <col customWidth="true" max="13571" min="13571" outlineLevel="0" style="320" width="34.2851563273142"/>
    <col customWidth="true" max="13825" min="13572" outlineLevel="0" style="320" width="9.14062530925693"/>
    <col customWidth="true" max="13826" min="13826" outlineLevel="0" style="320" width="61.7109352572265"/>
    <col customWidth="true" max="13827" min="13827" outlineLevel="0" style="320" width="34.2851563273142"/>
    <col customWidth="true" max="14081" min="13828" outlineLevel="0" style="320" width="9.14062530925693"/>
    <col customWidth="true" max="14082" min="14082" outlineLevel="0" style="320" width="61.7109352572265"/>
    <col customWidth="true" max="14083" min="14083" outlineLevel="0" style="320" width="34.2851563273142"/>
    <col customWidth="true" max="14337" min="14084" outlineLevel="0" style="320" width="9.14062530925693"/>
    <col customWidth="true" max="14338" min="14338" outlineLevel="0" style="320" width="61.7109352572265"/>
    <col customWidth="true" max="14339" min="14339" outlineLevel="0" style="320" width="34.2851563273142"/>
    <col customWidth="true" max="14593" min="14340" outlineLevel="0" style="320" width="9.14062530925693"/>
    <col customWidth="true" max="14594" min="14594" outlineLevel="0" style="320" width="61.7109352572265"/>
    <col customWidth="true" max="14595" min="14595" outlineLevel="0" style="320" width="34.2851563273142"/>
    <col customWidth="true" max="14849" min="14596" outlineLevel="0" style="320" width="9.14062530925693"/>
    <col customWidth="true" max="14850" min="14850" outlineLevel="0" style="320" width="61.7109352572265"/>
    <col customWidth="true" max="14851" min="14851" outlineLevel="0" style="320" width="34.2851563273142"/>
    <col customWidth="true" max="15105" min="14852" outlineLevel="0" style="320" width="9.14062530925693"/>
    <col customWidth="true" max="15106" min="15106" outlineLevel="0" style="320" width="61.7109352572265"/>
    <col customWidth="true" max="15107" min="15107" outlineLevel="0" style="320" width="34.2851563273142"/>
    <col customWidth="true" max="15361" min="15108" outlineLevel="0" style="320" width="9.14062530925693"/>
    <col customWidth="true" max="15362" min="15362" outlineLevel="0" style="320" width="61.7109352572265"/>
    <col customWidth="true" max="15363" min="15363" outlineLevel="0" style="320" width="34.2851563273142"/>
    <col customWidth="true" max="15617" min="15364" outlineLevel="0" style="320" width="9.14062530925693"/>
    <col customWidth="true" max="15618" min="15618" outlineLevel="0" style="320" width="61.7109352572265"/>
    <col customWidth="true" max="15619" min="15619" outlineLevel="0" style="320" width="34.2851563273142"/>
    <col customWidth="true" max="15873" min="15620" outlineLevel="0" style="320" width="9.14062530925693"/>
    <col customWidth="true" max="15874" min="15874" outlineLevel="0" style="320" width="61.7109352572265"/>
    <col customWidth="true" max="15875" min="15875" outlineLevel="0" style="320" width="34.2851563273142"/>
    <col customWidth="true" max="16129" min="15876" outlineLevel="0" style="320" width="9.14062530925693"/>
    <col customWidth="true" max="16130" min="16130" outlineLevel="0" style="320" width="61.7109352572265"/>
    <col customWidth="true" max="16131" min="16131" outlineLevel="0" style="320" width="34.2851563273142"/>
    <col customWidth="true" max="16384" min="16132" outlineLevel="0" style="320" width="9.14062530925693"/>
  </cols>
  <sheetData>
    <row hidden="true" ht="12.75" outlineLevel="0" r="1">
      <c r="B1" s="320" t="n"/>
    </row>
    <row ht="15" outlineLevel="0" r="2">
      <c r="A2" s="321" t="n"/>
      <c r="B2" s="321" t="n"/>
      <c r="C2" s="322" t="s">
        <v>603</v>
      </c>
    </row>
    <row ht="15" outlineLevel="0" r="3">
      <c r="A3" s="322" t="s">
        <v>599</v>
      </c>
      <c r="B3" s="322" t="s"/>
      <c r="C3" s="322" t="s"/>
    </row>
    <row ht="15" outlineLevel="0" r="4">
      <c r="A4" s="322" t="s">
        <v>2</v>
      </c>
      <c r="B4" s="322" t="s"/>
      <c r="C4" s="322" t="s"/>
    </row>
    <row ht="15" outlineLevel="0" r="5">
      <c r="A5" s="322" t="s">
        <v>600</v>
      </c>
      <c r="B5" s="322" t="s"/>
      <c r="C5" s="322" t="s"/>
    </row>
    <row customHeight="true" ht="18" outlineLevel="0" r="6">
      <c r="A6" s="323" t="s">
        <v>604</v>
      </c>
      <c r="B6" s="323" t="s"/>
      <c r="C6" s="323" t="s"/>
      <c r="D6" s="324" t="n"/>
      <c r="E6" s="324" t="n"/>
    </row>
    <row customHeight="true" ht="16.5" outlineLevel="0" r="7">
      <c r="A7" s="322" t="s">
        <v>5</v>
      </c>
      <c r="B7" s="322" t="s"/>
      <c r="C7" s="322" t="s"/>
      <c r="D7" s="324" t="n"/>
      <c r="E7" s="324" t="n"/>
    </row>
    <row customHeight="true" ht="30" outlineLevel="0" r="8">
      <c r="B8" s="325" t="n"/>
      <c r="C8" s="326" t="n"/>
      <c r="D8" s="324" t="n"/>
      <c r="E8" s="324" t="n"/>
    </row>
    <row customHeight="true" ht="59.25" outlineLevel="0" r="9">
      <c r="B9" s="327" t="s">
        <v>605</v>
      </c>
      <c r="C9" s="327" t="s"/>
      <c r="D9" s="324" t="n"/>
      <c r="E9" s="324" t="n"/>
    </row>
    <row customHeight="true" ht="15.75" outlineLevel="0" r="10">
      <c r="B10" s="325" t="n"/>
      <c r="C10" s="328" t="s">
        <v>606</v>
      </c>
      <c r="D10" s="329" t="n"/>
      <c r="E10" s="329" t="n"/>
    </row>
    <row customHeight="true" ht="27.2000007629395" outlineLevel="0" r="11">
      <c r="B11" s="330" t="s">
        <v>39</v>
      </c>
      <c r="C11" s="330" t="s">
        <v>607</v>
      </c>
      <c r="D11" s="324" t="n"/>
      <c r="E11" s="324" t="n"/>
    </row>
    <row customHeight="true" ht="38.25" outlineLevel="0" r="12">
      <c r="B12" s="220" t="s">
        <v>246</v>
      </c>
      <c r="C12" s="331" t="n"/>
      <c r="D12" s="324" t="n"/>
      <c r="E12" s="324" t="n"/>
    </row>
    <row customHeight="true" ht="19.5" outlineLevel="0" r="13">
      <c r="B13" s="220" t="s">
        <v>608</v>
      </c>
      <c r="C13" s="331" t="n"/>
      <c r="D13" s="324" t="n"/>
      <c r="E13" s="324" t="n"/>
    </row>
    <row customHeight="true" ht="33" outlineLevel="0" r="14">
      <c r="B14" s="186" t="s">
        <v>609</v>
      </c>
      <c r="C14" s="332" t="n"/>
      <c r="D14" s="324" t="n"/>
      <c r="E14" s="324" t="n"/>
    </row>
    <row ht="15.75" outlineLevel="0" r="15">
      <c r="B15" s="186" t="s">
        <v>608</v>
      </c>
      <c r="C15" s="332" t="n"/>
      <c r="D15" s="324" t="n"/>
      <c r="E15" s="324" t="n"/>
    </row>
    <row ht="31.5" outlineLevel="0" r="16">
      <c r="B16" s="245" t="s">
        <v>610</v>
      </c>
      <c r="C16" s="332" t="n">
        <f aca="false" ca="false" dt2D="false" dtr="false" t="normal">C18+C19+C20+C21</f>
        <v>12164249.05</v>
      </c>
      <c r="D16" s="324" t="n"/>
      <c r="E16" s="324" t="n"/>
    </row>
    <row ht="15.75" outlineLevel="0" r="17">
      <c r="B17" s="245" t="s">
        <v>608</v>
      </c>
      <c r="C17" s="332" t="n"/>
      <c r="D17" s="324" t="n"/>
      <c r="E17" s="324" t="n"/>
    </row>
    <row customHeight="true" ht="50.25" outlineLevel="0" r="18">
      <c r="B18" s="333" t="s">
        <v>611</v>
      </c>
      <c r="C18" s="334" t="n">
        <f aca="false" ca="false" dt2D="false" dtr="false" t="normal">'приложение 8 '!H87</f>
        <v>6045986.85</v>
      </c>
      <c r="D18" s="324" t="n"/>
      <c r="E18" s="324" t="n"/>
    </row>
    <row customHeight="true" ht="51.75" outlineLevel="0" r="19">
      <c r="B19" s="333" t="s">
        <v>612</v>
      </c>
      <c r="C19" s="334" t="n">
        <f aca="false" ca="false" dt2D="false" dtr="false" t="normal">'приложение 8 '!H91</f>
        <v>3806921.63</v>
      </c>
      <c r="D19" s="324" t="n"/>
      <c r="E19" s="324" t="n"/>
    </row>
    <row customFormat="true" customHeight="true" ht="25.5" outlineLevel="0" r="20" s="320">
      <c r="B20" s="333" t="s">
        <v>345</v>
      </c>
      <c r="C20" s="334" t="n">
        <f aca="false" ca="false" dt2D="false" dtr="false" t="normal">'приложение 8 '!I89</f>
        <v>2156050</v>
      </c>
      <c r="D20" s="324" t="n"/>
      <c r="E20" s="324" t="n"/>
    </row>
    <row customHeight="true" ht="84.75" outlineLevel="0" r="21">
      <c r="B21" s="335" t="s">
        <v>613</v>
      </c>
      <c r="C21" s="334" t="n">
        <f aca="false" ca="false" dt2D="false" dtr="false" t="normal">'приложение 8 '!I97</f>
        <v>155290.57</v>
      </c>
      <c r="D21" s="324" t="n"/>
      <c r="E21" s="324" t="n"/>
    </row>
    <row customFormat="true" customHeight="true" ht="50.25" outlineLevel="0" r="22" s="320">
      <c r="B22" s="336" t="s">
        <v>444</v>
      </c>
      <c r="C22" s="337" t="n">
        <f aca="false" ca="false" dt2D="false" dtr="false" t="normal">C24</f>
        <v>452785.98</v>
      </c>
      <c r="D22" s="324" t="n"/>
      <c r="E22" s="324" t="n"/>
    </row>
    <row customFormat="true" customHeight="true" ht="19.5" outlineLevel="0" r="23" s="320">
      <c r="B23" s="336" t="s">
        <v>608</v>
      </c>
      <c r="C23" s="338" t="n"/>
      <c r="D23" s="324" t="n"/>
      <c r="E23" s="324" t="n"/>
    </row>
    <row customFormat="true" customHeight="true" ht="27" outlineLevel="0" r="24" s="320">
      <c r="B24" s="284" t="s">
        <v>447</v>
      </c>
      <c r="C24" s="338" t="n">
        <f aca="false" ca="false" dt2D="false" dtr="false" t="normal">'приложение 8 '!I175</f>
        <v>452785.98</v>
      </c>
      <c r="D24" s="324" t="n"/>
      <c r="E24" s="324" t="n"/>
    </row>
    <row customHeight="true" ht="22.5" outlineLevel="0" r="25">
      <c r="B25" s="220" t="s">
        <v>116</v>
      </c>
      <c r="C25" s="339" t="n">
        <f aca="false" ca="false" dt2D="false" dtr="false" t="normal">C16+C22</f>
        <v>12617035.03</v>
      </c>
      <c r="D25" s="324" t="n"/>
      <c r="E25" s="324" t="n"/>
    </row>
    <row customHeight="true" ht="15" outlineLevel="0" r="26">
      <c r="D26" s="324" t="n"/>
      <c r="E26" s="324" t="n"/>
    </row>
    <row outlineLevel="0" r="27">
      <c r="D27" s="324" t="n"/>
      <c r="E27" s="324" t="n"/>
    </row>
    <row outlineLevel="0" r="28">
      <c r="D28" s="324" t="n"/>
      <c r="E28" s="324" t="n"/>
    </row>
    <row outlineLevel="0" r="29">
      <c r="D29" s="324" t="n"/>
      <c r="E29" s="324" t="n"/>
    </row>
    <row customHeight="true" ht="43.3499984741211" outlineLevel="0" r="30">
      <c r="D30" s="324" t="n"/>
      <c r="E30" s="324" t="n"/>
    </row>
    <row customHeight="true" ht="130.149993896484" outlineLevel="0" r="31">
      <c r="D31" s="324" t="n"/>
      <c r="E31" s="324" t="n"/>
    </row>
    <row customHeight="true" ht="14.4499998092651" outlineLevel="0" r="32">
      <c r="D32" s="324" t="n"/>
      <c r="E32" s="324" t="n"/>
    </row>
    <row customHeight="true" ht="14.4499998092651" outlineLevel="0" r="33">
      <c r="D33" s="324" t="n"/>
      <c r="E33" s="324" t="n"/>
    </row>
  </sheetData>
  <mergeCells count="6">
    <mergeCell ref="B9:C9"/>
    <mergeCell ref="A3:C3"/>
    <mergeCell ref="A4:C4"/>
    <mergeCell ref="A5:C5"/>
    <mergeCell ref="A6:C6"/>
    <mergeCell ref="A7:C7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3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38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320" width="3.85546881277651"/>
    <col customWidth="true" max="2" min="2" outlineLevel="0" style="320" width="60.7109384713839"/>
    <col customWidth="true" max="3" min="3" outlineLevel="0" style="320" width="15.7109369488883"/>
    <col customWidth="true" max="4" min="4" outlineLevel="0" style="320" width="15.4257809599064"/>
    <col customWidth="true" max="16384" min="5" outlineLevel="0" style="320" width="9.14062530925693"/>
  </cols>
  <sheetData>
    <row hidden="true" ht="12.75" outlineLevel="0" r="1">
      <c r="B1" s="320" t="n"/>
    </row>
    <row ht="15" outlineLevel="0" r="2">
      <c r="B2" s="322" t="s">
        <v>614</v>
      </c>
      <c r="C2" s="322" t="s"/>
      <c r="D2" s="322" t="s"/>
    </row>
    <row ht="15" outlineLevel="0" r="3">
      <c r="B3" s="322" t="s">
        <v>599</v>
      </c>
      <c r="C3" s="322" t="s"/>
      <c r="D3" s="322" t="s"/>
    </row>
    <row ht="15" outlineLevel="0" r="4">
      <c r="B4" s="322" t="s">
        <v>2</v>
      </c>
      <c r="C4" s="322" t="s"/>
      <c r="D4" s="322" t="s"/>
    </row>
    <row ht="15" outlineLevel="0" r="5">
      <c r="B5" s="322" t="s">
        <v>600</v>
      </c>
      <c r="C5" s="322" t="s"/>
      <c r="D5" s="322" t="s"/>
    </row>
    <row ht="15" outlineLevel="0" r="6">
      <c r="B6" s="323" t="s">
        <v>604</v>
      </c>
      <c r="C6" s="323" t="s"/>
      <c r="D6" s="323" t="s"/>
    </row>
    <row customHeight="true" ht="27.75" outlineLevel="0" r="7">
      <c r="B7" s="322" t="s">
        <v>5</v>
      </c>
      <c r="C7" s="322" t="s"/>
      <c r="D7" s="322" t="s"/>
    </row>
    <row customHeight="true" ht="59.25" outlineLevel="0" r="8">
      <c r="B8" s="327" t="s">
        <v>615</v>
      </c>
      <c r="C8" s="327" t="s"/>
      <c r="D8" s="327" t="s"/>
      <c r="E8" s="324" t="n"/>
      <c r="F8" s="324" t="n"/>
    </row>
    <row customHeight="true" ht="15.75" outlineLevel="0" r="9">
      <c r="B9" s="325" t="n"/>
      <c r="C9" s="325" t="n"/>
      <c r="D9" s="328" t="s">
        <v>606</v>
      </c>
      <c r="E9" s="329" t="n"/>
      <c r="F9" s="329" t="n"/>
    </row>
    <row customHeight="true" ht="27.2000007629395" outlineLevel="0" r="10">
      <c r="B10" s="330" t="s">
        <v>39</v>
      </c>
      <c r="C10" s="330" t="s">
        <v>99</v>
      </c>
      <c r="D10" s="330" t="s">
        <v>100</v>
      </c>
      <c r="E10" s="324" t="n"/>
      <c r="F10" s="324" t="n"/>
    </row>
    <row customHeight="true" ht="54.75" outlineLevel="0" r="11">
      <c r="B11" s="220" t="s">
        <v>616</v>
      </c>
      <c r="C11" s="340" t="n"/>
      <c r="D11" s="341" t="n"/>
      <c r="E11" s="324" t="n"/>
      <c r="F11" s="324" t="n"/>
    </row>
    <row customHeight="true" ht="14.25" outlineLevel="0" r="12">
      <c r="B12" s="48" t="s">
        <v>608</v>
      </c>
      <c r="C12" s="340" t="n"/>
      <c r="D12" s="341" t="n"/>
      <c r="E12" s="324" t="n"/>
      <c r="F12" s="324" t="n"/>
    </row>
    <row ht="31.5" outlineLevel="0" r="13">
      <c r="B13" s="186" t="s">
        <v>617</v>
      </c>
      <c r="C13" s="342" t="n"/>
      <c r="D13" s="343" t="n"/>
      <c r="E13" s="324" t="n"/>
      <c r="F13" s="324" t="n"/>
    </row>
    <row ht="15.75" outlineLevel="0" r="14">
      <c r="B14" s="245" t="s">
        <v>608</v>
      </c>
      <c r="C14" s="342" t="n"/>
      <c r="D14" s="343" t="n"/>
      <c r="E14" s="324" t="n"/>
      <c r="F14" s="324" t="n"/>
    </row>
    <row ht="47.25" outlineLevel="0" r="15">
      <c r="B15" s="245" t="s">
        <v>610</v>
      </c>
      <c r="C15" s="344" t="n">
        <f aca="false" ca="false" dt2D="false" dtr="false" t="normal">C17+C19+C25+C26</f>
        <v>8503756.14</v>
      </c>
      <c r="D15" s="332" t="n">
        <f aca="false" ca="false" dt2D="false" dtr="false" t="normal">D17+D19+D25+D26</f>
        <v>10108892.54</v>
      </c>
      <c r="E15" s="324" t="n"/>
      <c r="F15" s="324" t="n"/>
    </row>
    <row ht="15.75" outlineLevel="0" r="16">
      <c r="B16" s="245" t="s">
        <v>608</v>
      </c>
      <c r="C16" s="344" t="n"/>
      <c r="D16" s="332" t="n"/>
      <c r="E16" s="324" t="n"/>
      <c r="F16" s="324" t="n"/>
    </row>
    <row customHeight="true" ht="53.25" outlineLevel="0" r="17">
      <c r="B17" s="333" t="s">
        <v>618</v>
      </c>
      <c r="C17" s="345" t="n">
        <f aca="false" ca="false" dt2D="false" dtr="false" t="normal">'приложение 11'!E64</f>
        <v>5363756.14</v>
      </c>
      <c r="D17" s="334" t="n">
        <f aca="false" ca="false" dt2D="false" dtr="false" t="normal">'приложение 11'!F64</f>
        <v>7068892.54</v>
      </c>
      <c r="E17" s="324" t="n"/>
      <c r="F17" s="324" t="n"/>
    </row>
    <row customHeight="true" hidden="true" ht="26.25" outlineLevel="0" r="18">
      <c r="B18" s="333" t="s">
        <v>619</v>
      </c>
      <c r="C18" s="345" t="n"/>
      <c r="D18" s="334" t="n"/>
      <c r="E18" s="324" t="n"/>
      <c r="F18" s="324" t="n"/>
    </row>
    <row customHeight="true" ht="66" outlineLevel="0" r="19">
      <c r="B19" s="48" t="s">
        <v>620</v>
      </c>
      <c r="C19" s="346" t="n">
        <f aca="false" ca="false" dt2D="false" dtr="false" t="normal">'приложение 11'!E68</f>
        <v>2640000</v>
      </c>
      <c r="D19" s="347" t="n">
        <f aca="false" ca="false" dt2D="false" dtr="false" t="normal">'приложение 11'!F68</f>
        <v>2540000</v>
      </c>
      <c r="E19" s="324" t="n"/>
      <c r="F19" s="324" t="n"/>
    </row>
    <row customHeight="true" hidden="true" ht="74.25" outlineLevel="0" r="20">
      <c r="B20" s="348" t="s">
        <v>621</v>
      </c>
      <c r="C20" s="349" t="n"/>
      <c r="D20" s="350" t="n"/>
      <c r="E20" s="324" t="n"/>
      <c r="F20" s="324" t="n"/>
    </row>
    <row hidden="true" ht="15.75" outlineLevel="0" r="21">
      <c r="B21" s="348" t="s">
        <v>608</v>
      </c>
      <c r="C21" s="349" t="n"/>
      <c r="D21" s="350" t="n"/>
      <c r="E21" s="324" t="n"/>
      <c r="F21" s="324" t="n"/>
    </row>
    <row customHeight="true" hidden="true" ht="24" outlineLevel="0" r="22">
      <c r="B22" s="351" t="s">
        <v>622</v>
      </c>
      <c r="C22" s="352" t="n"/>
      <c r="D22" s="353" t="n"/>
      <c r="E22" s="324" t="n"/>
      <c r="F22" s="324" t="n"/>
    </row>
    <row customHeight="true" hidden="true" ht="14.25" outlineLevel="0" r="23">
      <c r="B23" s="351" t="s">
        <v>608</v>
      </c>
      <c r="C23" s="352" t="n"/>
      <c r="D23" s="353" t="n"/>
      <c r="E23" s="324" t="n"/>
      <c r="F23" s="324" t="n"/>
    </row>
    <row hidden="true" ht="45" outlineLevel="0" r="24">
      <c r="B24" s="354" t="s">
        <v>623</v>
      </c>
      <c r="C24" s="345" t="n"/>
      <c r="D24" s="334" t="n"/>
      <c r="E24" s="324" t="n"/>
      <c r="F24" s="324" t="n"/>
    </row>
    <row customFormat="true" customHeight="true" ht="21.75" outlineLevel="0" r="25" s="320">
      <c r="B25" s="333" t="s">
        <v>345</v>
      </c>
      <c r="C25" s="345" t="n">
        <f aca="false" ca="false" dt2D="false" dtr="false" t="normal">'приложение 11'!E66</f>
        <v>500000</v>
      </c>
      <c r="D25" s="334" t="n">
        <f aca="false" ca="false" dt2D="false" dtr="false" t="normal">'приложение 11'!F67</f>
        <v>500000</v>
      </c>
      <c r="E25" s="324" t="n"/>
      <c r="F25" s="324" t="n"/>
    </row>
    <row customFormat="true" customHeight="true" hidden="true" ht="96.75" outlineLevel="0" r="26" s="320">
      <c r="B26" s="333" t="s">
        <v>613</v>
      </c>
      <c r="C26" s="345" t="n">
        <f aca="false" ca="false" dt2D="false" dtr="false" t="normal">'приложение 11'!E70</f>
        <v>0</v>
      </c>
      <c r="D26" s="334" t="n">
        <f aca="false" ca="false" dt2D="false" dtr="false" t="normal">'приложение 11'!F70</f>
        <v>0</v>
      </c>
      <c r="E26" s="324" t="n"/>
      <c r="F26" s="324" t="n"/>
    </row>
    <row customFormat="true" customHeight="true" ht="50.25" outlineLevel="0" r="27" s="320">
      <c r="B27" s="336" t="s">
        <v>444</v>
      </c>
      <c r="C27" s="349" t="n">
        <f aca="false" ca="false" dt2D="false" dtr="false" t="normal">C29</f>
        <v>500000</v>
      </c>
      <c r="D27" s="350" t="n">
        <f aca="false" ca="false" dt2D="false" dtr="false" t="normal">D29</f>
        <v>500000</v>
      </c>
      <c r="E27" s="324" t="n"/>
      <c r="F27" s="324" t="n"/>
    </row>
    <row customFormat="true" customHeight="true" ht="18.75" outlineLevel="0" r="28" s="320">
      <c r="B28" s="336" t="s">
        <v>608</v>
      </c>
      <c r="C28" s="345" t="n"/>
      <c r="D28" s="334" t="n"/>
      <c r="E28" s="324" t="n"/>
      <c r="F28" s="324" t="n"/>
    </row>
    <row customFormat="true" customHeight="true" ht="39" outlineLevel="0" r="29" s="320">
      <c r="B29" s="284" t="s">
        <v>447</v>
      </c>
      <c r="C29" s="345" t="n">
        <f aca="false" ca="false" dt2D="false" dtr="false" t="normal">'приложение 11'!E72</f>
        <v>500000</v>
      </c>
      <c r="D29" s="334" t="n">
        <f aca="false" ca="false" dt2D="false" dtr="false" t="normal">'приложение 11'!F73</f>
        <v>500000</v>
      </c>
      <c r="E29" s="324" t="n"/>
      <c r="F29" s="324" t="n"/>
    </row>
    <row customHeight="true" ht="25.5" outlineLevel="0" r="30">
      <c r="B30" s="220" t="s">
        <v>116</v>
      </c>
      <c r="C30" s="331" t="n">
        <f aca="false" ca="false" dt2D="false" dtr="false" t="normal">C15+C29</f>
        <v>9003756.14</v>
      </c>
      <c r="D30" s="331" t="n">
        <f aca="false" ca="false" dt2D="false" dtr="false" t="normal">D15+D29</f>
        <v>10608892.54</v>
      </c>
      <c r="E30" s="324" t="n"/>
      <c r="F30" s="324" t="n"/>
    </row>
    <row customHeight="true" ht="15" outlineLevel="0" r="31">
      <c r="E31" s="324" t="n"/>
      <c r="F31" s="324" t="n"/>
    </row>
    <row outlineLevel="0" r="32">
      <c r="E32" s="324" t="n"/>
      <c r="F32" s="324" t="n"/>
    </row>
    <row outlineLevel="0" r="33">
      <c r="E33" s="324" t="n"/>
      <c r="F33" s="324" t="n"/>
    </row>
    <row outlineLevel="0" r="34">
      <c r="E34" s="324" t="n"/>
      <c r="F34" s="324" t="n"/>
    </row>
    <row customHeight="true" ht="43.3499984741211" outlineLevel="0" r="35">
      <c r="E35" s="324" t="n"/>
      <c r="F35" s="324" t="n"/>
    </row>
    <row customHeight="true" ht="130.149993896484" outlineLevel="0" r="36">
      <c r="E36" s="324" t="n"/>
      <c r="F36" s="324" t="n"/>
    </row>
    <row customHeight="true" ht="14.4499998092651" outlineLevel="0" r="37">
      <c r="E37" s="324" t="n"/>
      <c r="F37" s="324" t="n"/>
    </row>
    <row customHeight="true" ht="14.4499998092651" outlineLevel="0" r="38">
      <c r="E38" s="324" t="n"/>
      <c r="F38" s="324" t="n"/>
    </row>
  </sheetData>
  <mergeCells count="7">
    <mergeCell ref="B8:D8"/>
    <mergeCell ref="B2:D2"/>
    <mergeCell ref="B3:D3"/>
    <mergeCell ref="B4:D4"/>
    <mergeCell ref="B5:D5"/>
    <mergeCell ref="B6:D6"/>
    <mergeCell ref="B7:D7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3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VM76"/>
  <sheetViews>
    <sheetView showZeros="true" workbookViewId="0"/>
  </sheetViews>
  <sheetFormatPr baseColWidth="8" customHeight="false" defaultColWidth="9.14062530925693" defaultRowHeight="12.75" zeroHeight="false"/>
  <cols>
    <col customWidth="true" max="1" min="1" outlineLevel="0" style="320" width="3.85546881277651"/>
    <col customWidth="true" max="2" min="2" outlineLevel="0" style="320" width="39.140626324254"/>
    <col customWidth="true" max="4" min="3" outlineLevel="0" style="320" width="15.7109369488883"/>
    <col customWidth="true" max="5" min="5" outlineLevel="0" style="320" width="16.5703119779637"/>
    <col customWidth="true" max="257" min="6" outlineLevel="0" style="320" width="9.14062530925693"/>
    <col customWidth="true" max="258" min="258" outlineLevel="0" style="320" width="3.85546881277651"/>
    <col customWidth="true" max="259" min="259" outlineLevel="0" style="320" width="61.7109352572265"/>
    <col customWidth="true" max="260" min="260" outlineLevel="0" style="320" width="15.7109369488883"/>
    <col customWidth="true" max="261" min="261" outlineLevel="0" style="320" width="16.5703119779637"/>
    <col customWidth="true" max="513" min="262" outlineLevel="0" style="320" width="9.14062530925693"/>
    <col customWidth="true" max="514" min="514" outlineLevel="0" style="320" width="3.85546881277651"/>
    <col customWidth="true" max="515" min="515" outlineLevel="0" style="320" width="61.7109352572265"/>
    <col customWidth="true" max="516" min="516" outlineLevel="0" style="320" width="15.7109369488883"/>
    <col customWidth="true" max="517" min="517" outlineLevel="0" style="320" width="16.5703119779637"/>
    <col customWidth="true" max="769" min="518" outlineLevel="0" style="320" width="9.14062530925693"/>
    <col customWidth="true" max="770" min="770" outlineLevel="0" style="320" width="3.85546881277651"/>
    <col customWidth="true" max="771" min="771" outlineLevel="0" style="320" width="61.7109352572265"/>
    <col customWidth="true" max="772" min="772" outlineLevel="0" style="320" width="15.7109369488883"/>
    <col customWidth="true" max="773" min="773" outlineLevel="0" style="320" width="16.5703119779637"/>
    <col customWidth="true" max="1025" min="774" outlineLevel="0" style="320" width="9.14062530925693"/>
    <col customWidth="true" max="1026" min="1026" outlineLevel="0" style="320" width="3.85546881277651"/>
    <col customWidth="true" max="1027" min="1027" outlineLevel="0" style="320" width="61.7109352572265"/>
    <col customWidth="true" max="1028" min="1028" outlineLevel="0" style="320" width="15.7109369488883"/>
    <col customWidth="true" max="1029" min="1029" outlineLevel="0" style="320" width="16.5703119779637"/>
    <col customWidth="true" max="1281" min="1030" outlineLevel="0" style="320" width="9.14062530925693"/>
    <col customWidth="true" max="1282" min="1282" outlineLevel="0" style="320" width="3.85546881277651"/>
    <col customWidth="true" max="1283" min="1283" outlineLevel="0" style="320" width="61.7109352572265"/>
    <col customWidth="true" max="1284" min="1284" outlineLevel="0" style="320" width="15.7109369488883"/>
    <col customWidth="true" max="1285" min="1285" outlineLevel="0" style="320" width="16.5703119779637"/>
    <col customWidth="true" max="1537" min="1286" outlineLevel="0" style="320" width="9.14062530925693"/>
    <col customWidth="true" max="1538" min="1538" outlineLevel="0" style="320" width="3.85546881277651"/>
    <col customWidth="true" max="1539" min="1539" outlineLevel="0" style="320" width="61.7109352572265"/>
    <col customWidth="true" max="1540" min="1540" outlineLevel="0" style="320" width="15.7109369488883"/>
    <col customWidth="true" max="1541" min="1541" outlineLevel="0" style="320" width="16.5703119779637"/>
    <col customWidth="true" max="1793" min="1542" outlineLevel="0" style="320" width="9.14062530925693"/>
    <col customWidth="true" max="1794" min="1794" outlineLevel="0" style="320" width="3.85546881277651"/>
    <col customWidth="true" max="1795" min="1795" outlineLevel="0" style="320" width="61.7109352572265"/>
    <col customWidth="true" max="1796" min="1796" outlineLevel="0" style="320" width="15.7109369488883"/>
    <col customWidth="true" max="1797" min="1797" outlineLevel="0" style="320" width="16.5703119779637"/>
    <col customWidth="true" max="2049" min="1798" outlineLevel="0" style="320" width="9.14062530925693"/>
    <col customWidth="true" max="2050" min="2050" outlineLevel="0" style="320" width="3.85546881277651"/>
    <col customWidth="true" max="2051" min="2051" outlineLevel="0" style="320" width="61.7109352572265"/>
    <col customWidth="true" max="2052" min="2052" outlineLevel="0" style="320" width="15.7109369488883"/>
    <col customWidth="true" max="2053" min="2053" outlineLevel="0" style="320" width="16.5703119779637"/>
    <col customWidth="true" max="2305" min="2054" outlineLevel="0" style="320" width="9.14062530925693"/>
    <col customWidth="true" max="2306" min="2306" outlineLevel="0" style="320" width="3.85546881277651"/>
    <col customWidth="true" max="2307" min="2307" outlineLevel="0" style="320" width="61.7109352572265"/>
    <col customWidth="true" max="2308" min="2308" outlineLevel="0" style="320" width="15.7109369488883"/>
    <col customWidth="true" max="2309" min="2309" outlineLevel="0" style="320" width="16.5703119779637"/>
    <col customWidth="true" max="2561" min="2310" outlineLevel="0" style="320" width="9.14062530925693"/>
    <col customWidth="true" max="2562" min="2562" outlineLevel="0" style="320" width="3.85546881277651"/>
    <col customWidth="true" max="2563" min="2563" outlineLevel="0" style="320" width="61.7109352572265"/>
    <col customWidth="true" max="2564" min="2564" outlineLevel="0" style="320" width="15.7109369488883"/>
    <col customWidth="true" max="2565" min="2565" outlineLevel="0" style="320" width="16.5703119779637"/>
    <col customWidth="true" max="2817" min="2566" outlineLevel="0" style="320" width="9.14062530925693"/>
    <col customWidth="true" max="2818" min="2818" outlineLevel="0" style="320" width="3.85546881277651"/>
    <col customWidth="true" max="2819" min="2819" outlineLevel="0" style="320" width="61.7109352572265"/>
    <col customWidth="true" max="2820" min="2820" outlineLevel="0" style="320" width="15.7109369488883"/>
    <col customWidth="true" max="2821" min="2821" outlineLevel="0" style="320" width="16.5703119779637"/>
    <col customWidth="true" max="3073" min="2822" outlineLevel="0" style="320" width="9.14062530925693"/>
    <col customWidth="true" max="3074" min="3074" outlineLevel="0" style="320" width="3.85546881277651"/>
    <col customWidth="true" max="3075" min="3075" outlineLevel="0" style="320" width="61.7109352572265"/>
    <col customWidth="true" max="3076" min="3076" outlineLevel="0" style="320" width="15.7109369488883"/>
    <col customWidth="true" max="3077" min="3077" outlineLevel="0" style="320" width="16.5703119779637"/>
    <col customWidth="true" max="3329" min="3078" outlineLevel="0" style="320" width="9.14062530925693"/>
    <col customWidth="true" max="3330" min="3330" outlineLevel="0" style="320" width="3.85546881277651"/>
    <col customWidth="true" max="3331" min="3331" outlineLevel="0" style="320" width="61.7109352572265"/>
    <col customWidth="true" max="3332" min="3332" outlineLevel="0" style="320" width="15.7109369488883"/>
    <col customWidth="true" max="3333" min="3333" outlineLevel="0" style="320" width="16.5703119779637"/>
    <col customWidth="true" max="3585" min="3334" outlineLevel="0" style="320" width="9.14062530925693"/>
    <col customWidth="true" max="3586" min="3586" outlineLevel="0" style="320" width="3.85546881277651"/>
    <col customWidth="true" max="3587" min="3587" outlineLevel="0" style="320" width="61.7109352572265"/>
    <col customWidth="true" max="3588" min="3588" outlineLevel="0" style="320" width="15.7109369488883"/>
    <col customWidth="true" max="3589" min="3589" outlineLevel="0" style="320" width="16.5703119779637"/>
    <col customWidth="true" max="3841" min="3590" outlineLevel="0" style="320" width="9.14062530925693"/>
    <col customWidth="true" max="3842" min="3842" outlineLevel="0" style="320" width="3.85546881277651"/>
    <col customWidth="true" max="3843" min="3843" outlineLevel="0" style="320" width="61.7109352572265"/>
    <col customWidth="true" max="3844" min="3844" outlineLevel="0" style="320" width="15.7109369488883"/>
    <col customWidth="true" max="3845" min="3845" outlineLevel="0" style="320" width="16.5703119779637"/>
    <col customWidth="true" max="4097" min="3846" outlineLevel="0" style="320" width="9.14062530925693"/>
    <col customWidth="true" max="4098" min="4098" outlineLevel="0" style="320" width="3.85546881277651"/>
    <col customWidth="true" max="4099" min="4099" outlineLevel="0" style="320" width="61.7109352572265"/>
    <col customWidth="true" max="4100" min="4100" outlineLevel="0" style="320" width="15.7109369488883"/>
    <col customWidth="true" max="4101" min="4101" outlineLevel="0" style="320" width="16.5703119779637"/>
    <col customWidth="true" max="4353" min="4102" outlineLevel="0" style="320" width="9.14062530925693"/>
    <col customWidth="true" max="4354" min="4354" outlineLevel="0" style="320" width="3.85546881277651"/>
    <col customWidth="true" max="4355" min="4355" outlineLevel="0" style="320" width="61.7109352572265"/>
    <col customWidth="true" max="4356" min="4356" outlineLevel="0" style="320" width="15.7109369488883"/>
    <col customWidth="true" max="4357" min="4357" outlineLevel="0" style="320" width="16.5703119779637"/>
    <col customWidth="true" max="4609" min="4358" outlineLevel="0" style="320" width="9.14062530925693"/>
    <col customWidth="true" max="4610" min="4610" outlineLevel="0" style="320" width="3.85546881277651"/>
    <col customWidth="true" max="4611" min="4611" outlineLevel="0" style="320" width="61.7109352572265"/>
    <col customWidth="true" max="4612" min="4612" outlineLevel="0" style="320" width="15.7109369488883"/>
    <col customWidth="true" max="4613" min="4613" outlineLevel="0" style="320" width="16.5703119779637"/>
    <col customWidth="true" max="4865" min="4614" outlineLevel="0" style="320" width="9.14062530925693"/>
    <col customWidth="true" max="4866" min="4866" outlineLevel="0" style="320" width="3.85546881277651"/>
    <col customWidth="true" max="4867" min="4867" outlineLevel="0" style="320" width="61.7109352572265"/>
    <col customWidth="true" max="4868" min="4868" outlineLevel="0" style="320" width="15.7109369488883"/>
    <col customWidth="true" max="4869" min="4869" outlineLevel="0" style="320" width="16.5703119779637"/>
    <col customWidth="true" max="5121" min="4870" outlineLevel="0" style="320" width="9.14062530925693"/>
    <col customWidth="true" max="5122" min="5122" outlineLevel="0" style="320" width="3.85546881277651"/>
    <col customWidth="true" max="5123" min="5123" outlineLevel="0" style="320" width="61.7109352572265"/>
    <col customWidth="true" max="5124" min="5124" outlineLevel="0" style="320" width="15.7109369488883"/>
    <col customWidth="true" max="5125" min="5125" outlineLevel="0" style="320" width="16.5703119779637"/>
    <col customWidth="true" max="5377" min="5126" outlineLevel="0" style="320" width="9.14062530925693"/>
    <col customWidth="true" max="5378" min="5378" outlineLevel="0" style="320" width="3.85546881277651"/>
    <col customWidth="true" max="5379" min="5379" outlineLevel="0" style="320" width="61.7109352572265"/>
    <col customWidth="true" max="5380" min="5380" outlineLevel="0" style="320" width="15.7109369488883"/>
    <col customWidth="true" max="5381" min="5381" outlineLevel="0" style="320" width="16.5703119779637"/>
    <col customWidth="true" max="5633" min="5382" outlineLevel="0" style="320" width="9.14062530925693"/>
    <col customWidth="true" max="5634" min="5634" outlineLevel="0" style="320" width="3.85546881277651"/>
    <col customWidth="true" max="5635" min="5635" outlineLevel="0" style="320" width="61.7109352572265"/>
    <col customWidth="true" max="5636" min="5636" outlineLevel="0" style="320" width="15.7109369488883"/>
    <col customWidth="true" max="5637" min="5637" outlineLevel="0" style="320" width="16.5703119779637"/>
    <col customWidth="true" max="5889" min="5638" outlineLevel="0" style="320" width="9.14062530925693"/>
    <col customWidth="true" max="5890" min="5890" outlineLevel="0" style="320" width="3.85546881277651"/>
    <col customWidth="true" max="5891" min="5891" outlineLevel="0" style="320" width="61.7109352572265"/>
    <col customWidth="true" max="5892" min="5892" outlineLevel="0" style="320" width="15.7109369488883"/>
    <col customWidth="true" max="5893" min="5893" outlineLevel="0" style="320" width="16.5703119779637"/>
    <col customWidth="true" max="6145" min="5894" outlineLevel="0" style="320" width="9.14062530925693"/>
    <col customWidth="true" max="6146" min="6146" outlineLevel="0" style="320" width="3.85546881277651"/>
    <col customWidth="true" max="6147" min="6147" outlineLevel="0" style="320" width="61.7109352572265"/>
    <col customWidth="true" max="6148" min="6148" outlineLevel="0" style="320" width="15.7109369488883"/>
    <col customWidth="true" max="6149" min="6149" outlineLevel="0" style="320" width="16.5703119779637"/>
    <col customWidth="true" max="6401" min="6150" outlineLevel="0" style="320" width="9.14062530925693"/>
    <col customWidth="true" max="6402" min="6402" outlineLevel="0" style="320" width="3.85546881277651"/>
    <col customWidth="true" max="6403" min="6403" outlineLevel="0" style="320" width="61.7109352572265"/>
    <col customWidth="true" max="6404" min="6404" outlineLevel="0" style="320" width="15.7109369488883"/>
    <col customWidth="true" max="6405" min="6405" outlineLevel="0" style="320" width="16.5703119779637"/>
    <col customWidth="true" max="6657" min="6406" outlineLevel="0" style="320" width="9.14062530925693"/>
    <col customWidth="true" max="6658" min="6658" outlineLevel="0" style="320" width="3.85546881277651"/>
    <col customWidth="true" max="6659" min="6659" outlineLevel="0" style="320" width="61.7109352572265"/>
    <col customWidth="true" max="6660" min="6660" outlineLevel="0" style="320" width="15.7109369488883"/>
    <col customWidth="true" max="6661" min="6661" outlineLevel="0" style="320" width="16.5703119779637"/>
    <col customWidth="true" max="6913" min="6662" outlineLevel="0" style="320" width="9.14062530925693"/>
    <col customWidth="true" max="6914" min="6914" outlineLevel="0" style="320" width="3.85546881277651"/>
    <col customWidth="true" max="6915" min="6915" outlineLevel="0" style="320" width="61.7109352572265"/>
    <col customWidth="true" max="6916" min="6916" outlineLevel="0" style="320" width="15.7109369488883"/>
    <col customWidth="true" max="6917" min="6917" outlineLevel="0" style="320" width="16.5703119779637"/>
    <col customWidth="true" max="7169" min="6918" outlineLevel="0" style="320" width="9.14062530925693"/>
    <col customWidth="true" max="7170" min="7170" outlineLevel="0" style="320" width="3.85546881277651"/>
    <col customWidth="true" max="7171" min="7171" outlineLevel="0" style="320" width="61.7109352572265"/>
    <col customWidth="true" max="7172" min="7172" outlineLevel="0" style="320" width="15.7109369488883"/>
    <col customWidth="true" max="7173" min="7173" outlineLevel="0" style="320" width="16.5703119779637"/>
    <col customWidth="true" max="7425" min="7174" outlineLevel="0" style="320" width="9.14062530925693"/>
    <col customWidth="true" max="7426" min="7426" outlineLevel="0" style="320" width="3.85546881277651"/>
    <col customWidth="true" max="7427" min="7427" outlineLevel="0" style="320" width="61.7109352572265"/>
    <col customWidth="true" max="7428" min="7428" outlineLevel="0" style="320" width="15.7109369488883"/>
    <col customWidth="true" max="7429" min="7429" outlineLevel="0" style="320" width="16.5703119779637"/>
    <col customWidth="true" max="7681" min="7430" outlineLevel="0" style="320" width="9.14062530925693"/>
    <col customWidth="true" max="7682" min="7682" outlineLevel="0" style="320" width="3.85546881277651"/>
    <col customWidth="true" max="7683" min="7683" outlineLevel="0" style="320" width="61.7109352572265"/>
    <col customWidth="true" max="7684" min="7684" outlineLevel="0" style="320" width="15.7109369488883"/>
    <col customWidth="true" max="7685" min="7685" outlineLevel="0" style="320" width="16.5703119779637"/>
    <col customWidth="true" max="7937" min="7686" outlineLevel="0" style="320" width="9.14062530925693"/>
    <col customWidth="true" max="7938" min="7938" outlineLevel="0" style="320" width="3.85546881277651"/>
    <col customWidth="true" max="7939" min="7939" outlineLevel="0" style="320" width="61.7109352572265"/>
    <col customWidth="true" max="7940" min="7940" outlineLevel="0" style="320" width="15.7109369488883"/>
    <col customWidth="true" max="7941" min="7941" outlineLevel="0" style="320" width="16.5703119779637"/>
    <col customWidth="true" max="8193" min="7942" outlineLevel="0" style="320" width="9.14062530925693"/>
    <col customWidth="true" max="8194" min="8194" outlineLevel="0" style="320" width="3.85546881277651"/>
    <col customWidth="true" max="8195" min="8195" outlineLevel="0" style="320" width="61.7109352572265"/>
    <col customWidth="true" max="8196" min="8196" outlineLevel="0" style="320" width="15.7109369488883"/>
    <col customWidth="true" max="8197" min="8197" outlineLevel="0" style="320" width="16.5703119779637"/>
    <col customWidth="true" max="8449" min="8198" outlineLevel="0" style="320" width="9.14062530925693"/>
    <col customWidth="true" max="8450" min="8450" outlineLevel="0" style="320" width="3.85546881277651"/>
    <col customWidth="true" max="8451" min="8451" outlineLevel="0" style="320" width="61.7109352572265"/>
    <col customWidth="true" max="8452" min="8452" outlineLevel="0" style="320" width="15.7109369488883"/>
    <col customWidth="true" max="8453" min="8453" outlineLevel="0" style="320" width="16.5703119779637"/>
    <col customWidth="true" max="8705" min="8454" outlineLevel="0" style="320" width="9.14062530925693"/>
    <col customWidth="true" max="8706" min="8706" outlineLevel="0" style="320" width="3.85546881277651"/>
    <col customWidth="true" max="8707" min="8707" outlineLevel="0" style="320" width="61.7109352572265"/>
    <col customWidth="true" max="8708" min="8708" outlineLevel="0" style="320" width="15.7109369488883"/>
    <col customWidth="true" max="8709" min="8709" outlineLevel="0" style="320" width="16.5703119779637"/>
    <col customWidth="true" max="8961" min="8710" outlineLevel="0" style="320" width="9.14062530925693"/>
    <col customWidth="true" max="8962" min="8962" outlineLevel="0" style="320" width="3.85546881277651"/>
    <col customWidth="true" max="8963" min="8963" outlineLevel="0" style="320" width="61.7109352572265"/>
    <col customWidth="true" max="8964" min="8964" outlineLevel="0" style="320" width="15.7109369488883"/>
    <col customWidth="true" max="8965" min="8965" outlineLevel="0" style="320" width="16.5703119779637"/>
    <col customWidth="true" max="9217" min="8966" outlineLevel="0" style="320" width="9.14062530925693"/>
    <col customWidth="true" max="9218" min="9218" outlineLevel="0" style="320" width="3.85546881277651"/>
    <col customWidth="true" max="9219" min="9219" outlineLevel="0" style="320" width="61.7109352572265"/>
    <col customWidth="true" max="9220" min="9220" outlineLevel="0" style="320" width="15.7109369488883"/>
    <col customWidth="true" max="9221" min="9221" outlineLevel="0" style="320" width="16.5703119779637"/>
    <col customWidth="true" max="9473" min="9222" outlineLevel="0" style="320" width="9.14062530925693"/>
    <col customWidth="true" max="9474" min="9474" outlineLevel="0" style="320" width="3.85546881277651"/>
    <col customWidth="true" max="9475" min="9475" outlineLevel="0" style="320" width="61.7109352572265"/>
    <col customWidth="true" max="9476" min="9476" outlineLevel="0" style="320" width="15.7109369488883"/>
    <col customWidth="true" max="9477" min="9477" outlineLevel="0" style="320" width="16.5703119779637"/>
    <col customWidth="true" max="9729" min="9478" outlineLevel="0" style="320" width="9.14062530925693"/>
    <col customWidth="true" max="9730" min="9730" outlineLevel="0" style="320" width="3.85546881277651"/>
    <col customWidth="true" max="9731" min="9731" outlineLevel="0" style="320" width="61.7109352572265"/>
    <col customWidth="true" max="9732" min="9732" outlineLevel="0" style="320" width="15.7109369488883"/>
    <col customWidth="true" max="9733" min="9733" outlineLevel="0" style="320" width="16.5703119779637"/>
    <col customWidth="true" max="9985" min="9734" outlineLevel="0" style="320" width="9.14062530925693"/>
    <col customWidth="true" max="9986" min="9986" outlineLevel="0" style="320" width="3.85546881277651"/>
    <col customWidth="true" max="9987" min="9987" outlineLevel="0" style="320" width="61.7109352572265"/>
    <col customWidth="true" max="9988" min="9988" outlineLevel="0" style="320" width="15.7109369488883"/>
    <col customWidth="true" max="9989" min="9989" outlineLevel="0" style="320" width="16.5703119779637"/>
    <col customWidth="true" max="10241" min="9990" outlineLevel="0" style="320" width="9.14062530925693"/>
    <col customWidth="true" max="10242" min="10242" outlineLevel="0" style="320" width="3.85546881277651"/>
    <col customWidth="true" max="10243" min="10243" outlineLevel="0" style="320" width="61.7109352572265"/>
    <col customWidth="true" max="10244" min="10244" outlineLevel="0" style="320" width="15.7109369488883"/>
    <col customWidth="true" max="10245" min="10245" outlineLevel="0" style="320" width="16.5703119779637"/>
    <col customWidth="true" max="10497" min="10246" outlineLevel="0" style="320" width="9.14062530925693"/>
    <col customWidth="true" max="10498" min="10498" outlineLevel="0" style="320" width="3.85546881277651"/>
    <col customWidth="true" max="10499" min="10499" outlineLevel="0" style="320" width="61.7109352572265"/>
    <col customWidth="true" max="10500" min="10500" outlineLevel="0" style="320" width="15.7109369488883"/>
    <col customWidth="true" max="10501" min="10501" outlineLevel="0" style="320" width="16.5703119779637"/>
    <col customWidth="true" max="10753" min="10502" outlineLevel="0" style="320" width="9.14062530925693"/>
    <col customWidth="true" max="10754" min="10754" outlineLevel="0" style="320" width="3.85546881277651"/>
    <col customWidth="true" max="10755" min="10755" outlineLevel="0" style="320" width="61.7109352572265"/>
    <col customWidth="true" max="10756" min="10756" outlineLevel="0" style="320" width="15.7109369488883"/>
    <col customWidth="true" max="10757" min="10757" outlineLevel="0" style="320" width="16.5703119779637"/>
    <col customWidth="true" max="11009" min="10758" outlineLevel="0" style="320" width="9.14062530925693"/>
    <col customWidth="true" max="11010" min="11010" outlineLevel="0" style="320" width="3.85546881277651"/>
    <col customWidth="true" max="11011" min="11011" outlineLevel="0" style="320" width="61.7109352572265"/>
    <col customWidth="true" max="11012" min="11012" outlineLevel="0" style="320" width="15.7109369488883"/>
    <col customWidth="true" max="11013" min="11013" outlineLevel="0" style="320" width="16.5703119779637"/>
    <col customWidth="true" max="11265" min="11014" outlineLevel="0" style="320" width="9.14062530925693"/>
    <col customWidth="true" max="11266" min="11266" outlineLevel="0" style="320" width="3.85546881277651"/>
    <col customWidth="true" max="11267" min="11267" outlineLevel="0" style="320" width="61.7109352572265"/>
    <col customWidth="true" max="11268" min="11268" outlineLevel="0" style="320" width="15.7109369488883"/>
    <col customWidth="true" max="11269" min="11269" outlineLevel="0" style="320" width="16.5703119779637"/>
    <col customWidth="true" max="11521" min="11270" outlineLevel="0" style="320" width="9.14062530925693"/>
    <col customWidth="true" max="11522" min="11522" outlineLevel="0" style="320" width="3.85546881277651"/>
    <col customWidth="true" max="11523" min="11523" outlineLevel="0" style="320" width="61.7109352572265"/>
    <col customWidth="true" max="11524" min="11524" outlineLevel="0" style="320" width="15.7109369488883"/>
    <col customWidth="true" max="11525" min="11525" outlineLevel="0" style="320" width="16.5703119779637"/>
    <col customWidth="true" max="11777" min="11526" outlineLevel="0" style="320" width="9.14062530925693"/>
    <col customWidth="true" max="11778" min="11778" outlineLevel="0" style="320" width="3.85546881277651"/>
    <col customWidth="true" max="11779" min="11779" outlineLevel="0" style="320" width="61.7109352572265"/>
    <col customWidth="true" max="11780" min="11780" outlineLevel="0" style="320" width="15.7109369488883"/>
    <col customWidth="true" max="11781" min="11781" outlineLevel="0" style="320" width="16.5703119779637"/>
    <col customWidth="true" max="12033" min="11782" outlineLevel="0" style="320" width="9.14062530925693"/>
    <col customWidth="true" max="12034" min="12034" outlineLevel="0" style="320" width="3.85546881277651"/>
    <col customWidth="true" max="12035" min="12035" outlineLevel="0" style="320" width="61.7109352572265"/>
    <col customWidth="true" max="12036" min="12036" outlineLevel="0" style="320" width="15.7109369488883"/>
    <col customWidth="true" max="12037" min="12037" outlineLevel="0" style="320" width="16.5703119779637"/>
    <col customWidth="true" max="12289" min="12038" outlineLevel="0" style="320" width="9.14062530925693"/>
    <col customWidth="true" max="12290" min="12290" outlineLevel="0" style="320" width="3.85546881277651"/>
    <col customWidth="true" max="12291" min="12291" outlineLevel="0" style="320" width="61.7109352572265"/>
    <col customWidth="true" max="12292" min="12292" outlineLevel="0" style="320" width="15.7109369488883"/>
    <col customWidth="true" max="12293" min="12293" outlineLevel="0" style="320" width="16.5703119779637"/>
    <col customWidth="true" max="12545" min="12294" outlineLevel="0" style="320" width="9.14062530925693"/>
    <col customWidth="true" max="12546" min="12546" outlineLevel="0" style="320" width="3.85546881277651"/>
    <col customWidth="true" max="12547" min="12547" outlineLevel="0" style="320" width="61.7109352572265"/>
    <col customWidth="true" max="12548" min="12548" outlineLevel="0" style="320" width="15.7109369488883"/>
    <col customWidth="true" max="12549" min="12549" outlineLevel="0" style="320" width="16.5703119779637"/>
    <col customWidth="true" max="12801" min="12550" outlineLevel="0" style="320" width="9.14062530925693"/>
    <col customWidth="true" max="12802" min="12802" outlineLevel="0" style="320" width="3.85546881277651"/>
    <col customWidth="true" max="12803" min="12803" outlineLevel="0" style="320" width="61.7109352572265"/>
    <col customWidth="true" max="12804" min="12804" outlineLevel="0" style="320" width="15.7109369488883"/>
    <col customWidth="true" max="12805" min="12805" outlineLevel="0" style="320" width="16.5703119779637"/>
    <col customWidth="true" max="13057" min="12806" outlineLevel="0" style="320" width="9.14062530925693"/>
    <col customWidth="true" max="13058" min="13058" outlineLevel="0" style="320" width="3.85546881277651"/>
    <col customWidth="true" max="13059" min="13059" outlineLevel="0" style="320" width="61.7109352572265"/>
    <col customWidth="true" max="13060" min="13060" outlineLevel="0" style="320" width="15.7109369488883"/>
    <col customWidth="true" max="13061" min="13061" outlineLevel="0" style="320" width="16.5703119779637"/>
    <col customWidth="true" max="13313" min="13062" outlineLevel="0" style="320" width="9.14062530925693"/>
    <col customWidth="true" max="13314" min="13314" outlineLevel="0" style="320" width="3.85546881277651"/>
    <col customWidth="true" max="13315" min="13315" outlineLevel="0" style="320" width="61.7109352572265"/>
    <col customWidth="true" max="13316" min="13316" outlineLevel="0" style="320" width="15.7109369488883"/>
    <col customWidth="true" max="13317" min="13317" outlineLevel="0" style="320" width="16.5703119779637"/>
    <col customWidth="true" max="13569" min="13318" outlineLevel="0" style="320" width="9.14062530925693"/>
    <col customWidth="true" max="13570" min="13570" outlineLevel="0" style="320" width="3.85546881277651"/>
    <col customWidth="true" max="13571" min="13571" outlineLevel="0" style="320" width="61.7109352572265"/>
    <col customWidth="true" max="13572" min="13572" outlineLevel="0" style="320" width="15.7109369488883"/>
    <col customWidth="true" max="13573" min="13573" outlineLevel="0" style="320" width="16.5703119779637"/>
    <col customWidth="true" max="13825" min="13574" outlineLevel="0" style="320" width="9.14062530925693"/>
    <col customWidth="true" max="13826" min="13826" outlineLevel="0" style="320" width="3.85546881277651"/>
    <col customWidth="true" max="13827" min="13827" outlineLevel="0" style="320" width="61.7109352572265"/>
    <col customWidth="true" max="13828" min="13828" outlineLevel="0" style="320" width="15.7109369488883"/>
    <col customWidth="true" max="13829" min="13829" outlineLevel="0" style="320" width="16.5703119779637"/>
    <col customWidth="true" max="14081" min="13830" outlineLevel="0" style="320" width="9.14062530925693"/>
    <col customWidth="true" max="14082" min="14082" outlineLevel="0" style="320" width="3.85546881277651"/>
    <col customWidth="true" max="14083" min="14083" outlineLevel="0" style="320" width="61.7109352572265"/>
    <col customWidth="true" max="14084" min="14084" outlineLevel="0" style="320" width="15.7109369488883"/>
    <col customWidth="true" max="14085" min="14085" outlineLevel="0" style="320" width="16.5703119779637"/>
    <col customWidth="true" max="14337" min="14086" outlineLevel="0" style="320" width="9.14062530925693"/>
    <col customWidth="true" max="14338" min="14338" outlineLevel="0" style="320" width="3.85546881277651"/>
    <col customWidth="true" max="14339" min="14339" outlineLevel="0" style="320" width="61.7109352572265"/>
    <col customWidth="true" max="14340" min="14340" outlineLevel="0" style="320" width="15.7109369488883"/>
    <col customWidth="true" max="14341" min="14341" outlineLevel="0" style="320" width="16.5703119779637"/>
    <col customWidth="true" max="14593" min="14342" outlineLevel="0" style="320" width="9.14062530925693"/>
    <col customWidth="true" max="14594" min="14594" outlineLevel="0" style="320" width="3.85546881277651"/>
    <col customWidth="true" max="14595" min="14595" outlineLevel="0" style="320" width="61.7109352572265"/>
    <col customWidth="true" max="14596" min="14596" outlineLevel="0" style="320" width="15.7109369488883"/>
    <col customWidth="true" max="14597" min="14597" outlineLevel="0" style="320" width="16.5703119779637"/>
    <col customWidth="true" max="14849" min="14598" outlineLevel="0" style="320" width="9.14062530925693"/>
    <col customWidth="true" max="14850" min="14850" outlineLevel="0" style="320" width="3.85546881277651"/>
    <col customWidth="true" max="14851" min="14851" outlineLevel="0" style="320" width="61.7109352572265"/>
    <col customWidth="true" max="14852" min="14852" outlineLevel="0" style="320" width="15.7109369488883"/>
    <col customWidth="true" max="14853" min="14853" outlineLevel="0" style="320" width="16.5703119779637"/>
    <col customWidth="true" max="15105" min="14854" outlineLevel="0" style="320" width="9.14062530925693"/>
    <col customWidth="true" max="15106" min="15106" outlineLevel="0" style="320" width="3.85546881277651"/>
    <col customWidth="true" max="15107" min="15107" outlineLevel="0" style="320" width="61.7109352572265"/>
    <col customWidth="true" max="15108" min="15108" outlineLevel="0" style="320" width="15.7109369488883"/>
    <col customWidth="true" max="15109" min="15109" outlineLevel="0" style="320" width="16.5703119779637"/>
    <col customWidth="true" max="15361" min="15110" outlineLevel="0" style="320" width="9.14062530925693"/>
    <col customWidth="true" max="15362" min="15362" outlineLevel="0" style="320" width="3.85546881277651"/>
    <col customWidth="true" max="15363" min="15363" outlineLevel="0" style="320" width="61.7109352572265"/>
    <col customWidth="true" max="15364" min="15364" outlineLevel="0" style="320" width="15.7109369488883"/>
    <col customWidth="true" max="15365" min="15365" outlineLevel="0" style="320" width="16.5703119779637"/>
    <col customWidth="true" max="15617" min="15366" outlineLevel="0" style="320" width="9.14062530925693"/>
    <col customWidth="true" max="15618" min="15618" outlineLevel="0" style="320" width="3.85546881277651"/>
    <col customWidth="true" max="15619" min="15619" outlineLevel="0" style="320" width="61.7109352572265"/>
    <col customWidth="true" max="15620" min="15620" outlineLevel="0" style="320" width="15.7109369488883"/>
    <col customWidth="true" max="15621" min="15621" outlineLevel="0" style="320" width="16.5703119779637"/>
    <col customWidth="true" max="15873" min="15622" outlineLevel="0" style="320" width="9.14062530925693"/>
    <col customWidth="true" max="15874" min="15874" outlineLevel="0" style="320" width="3.85546881277651"/>
    <col customWidth="true" max="15875" min="15875" outlineLevel="0" style="320" width="61.7109352572265"/>
    <col customWidth="true" max="15876" min="15876" outlineLevel="0" style="320" width="15.7109369488883"/>
    <col customWidth="true" max="15877" min="15877" outlineLevel="0" style="320" width="16.5703119779637"/>
    <col customWidth="true" max="16129" min="15878" outlineLevel="0" style="320" width="9.14062530925693"/>
    <col customWidth="true" max="16130" min="16130" outlineLevel="0" style="320" width="3.85546881277651"/>
    <col customWidth="true" max="16131" min="16131" outlineLevel="0" style="320" width="61.7109352572265"/>
    <col customWidth="true" max="16132" min="16132" outlineLevel="0" style="320" width="15.7109369488883"/>
    <col customWidth="true" max="16133" min="16133" outlineLevel="0" style="320" width="16.5703119779637"/>
    <col customWidth="true" max="16384" min="16134" outlineLevel="0" style="320" width="9.14062530925693"/>
  </cols>
  <sheetData>
    <row hidden="true" ht="12.75" outlineLevel="0" r="1">
      <c r="B1" s="320" t="n"/>
    </row>
    <row ht="15" outlineLevel="0" r="2">
      <c r="A2" s="322" t="n"/>
      <c r="B2" s="322" t="n"/>
      <c r="C2" s="322" t="s"/>
      <c r="D2" s="322" t="s"/>
      <c r="E2" s="322" t="s"/>
    </row>
    <row ht="15" outlineLevel="0" r="3">
      <c r="A3" s="322" t="n"/>
      <c r="B3" s="1" t="n"/>
      <c r="C3" s="1" t="n"/>
      <c r="D3" s="2" t="n"/>
      <c r="E3" s="3" t="s">
        <v>624</v>
      </c>
    </row>
    <row ht="15" outlineLevel="0" r="4">
      <c r="A4" s="322" t="n"/>
      <c r="B4" s="1" t="n"/>
      <c r="C4" s="1" t="n"/>
      <c r="D4" s="2" t="n"/>
      <c r="E4" s="3" t="s">
        <v>599</v>
      </c>
    </row>
    <row customHeight="true" ht="18.75" outlineLevel="0" r="5">
      <c r="A5" s="322" t="n"/>
      <c r="B5" s="3" t="s">
        <v>2</v>
      </c>
      <c r="C5" s="3" t="s"/>
      <c r="D5" s="3" t="s"/>
      <c r="E5" s="3" t="s"/>
      <c r="F5" s="324" t="n"/>
      <c r="G5" s="324" t="n"/>
    </row>
    <row customHeight="true" ht="18.75" outlineLevel="0" r="6">
      <c r="A6" s="322" t="n"/>
      <c r="B6" s="3" t="s">
        <v>600</v>
      </c>
      <c r="C6" s="3" t="s"/>
      <c r="D6" s="3" t="s"/>
      <c r="E6" s="3" t="s"/>
      <c r="F6" s="324" t="n"/>
      <c r="G6" s="324" t="n"/>
    </row>
    <row customHeight="true" ht="18.75" outlineLevel="0" r="7">
      <c r="A7" s="322" t="n"/>
      <c r="B7" s="3" t="s">
        <v>4</v>
      </c>
      <c r="C7" s="3" t="s"/>
      <c r="D7" s="3" t="s"/>
      <c r="E7" s="3" t="s"/>
      <c r="F7" s="324" t="n"/>
      <c r="G7" s="324" t="n"/>
    </row>
    <row customHeight="true" ht="18.75" outlineLevel="0" r="8">
      <c r="B8" s="3" t="s">
        <v>5</v>
      </c>
      <c r="C8" s="3" t="s"/>
      <c r="D8" s="3" t="s"/>
      <c r="E8" s="3" t="s"/>
      <c r="F8" s="324" t="n"/>
      <c r="G8" s="324" t="n"/>
    </row>
    <row customFormat="true" customHeight="true" ht="18.75" outlineLevel="0" r="9" s="320">
      <c r="B9" s="3" t="n"/>
      <c r="C9" s="0" t="n"/>
      <c r="D9" s="0" t="n"/>
      <c r="E9" s="0" t="n"/>
      <c r="F9" s="324" t="n"/>
      <c r="G9" s="324" t="n"/>
    </row>
    <row customFormat="true" customHeight="true" ht="18.75" outlineLevel="0" r="10" s="320">
      <c r="B10" s="3" t="n"/>
      <c r="C10" s="0" t="n"/>
      <c r="D10" s="0" t="n"/>
      <c r="E10" s="0" t="n"/>
      <c r="F10" s="324" t="n"/>
      <c r="G10" s="324" t="n"/>
    </row>
    <row customHeight="true" ht="57.75" outlineLevel="0" r="11">
      <c r="B11" s="327" t="s">
        <v>625</v>
      </c>
      <c r="C11" s="327" t="s"/>
      <c r="D11" s="327" t="s"/>
      <c r="E11" s="327" t="s"/>
      <c r="F11" s="324" t="n"/>
      <c r="G11" s="324" t="n"/>
    </row>
    <row customHeight="true" hidden="true" ht="59.25" outlineLevel="0" r="12">
      <c r="B12" s="327" t="n"/>
      <c r="C12" s="327" t="n"/>
      <c r="D12" s="327" t="n"/>
      <c r="E12" s="327" t="n"/>
      <c r="F12" s="324" t="n"/>
      <c r="G12" s="324" t="n"/>
    </row>
    <row customHeight="true" hidden="true" ht="15.75" outlineLevel="0" r="13">
      <c r="B13" s="327" t="n"/>
      <c r="C13" s="327" t="n"/>
      <c r="D13" s="327" t="n"/>
      <c r="E13" s="327" t="n"/>
      <c r="F13" s="329" t="n"/>
      <c r="G13" s="329" t="n"/>
    </row>
    <row customHeight="true" hidden="true" ht="27" outlineLevel="0" r="14">
      <c r="B14" s="325" t="n"/>
      <c r="C14" s="325" t="n"/>
      <c r="D14" s="325" t="n"/>
      <c r="E14" s="328" t="s">
        <v>606</v>
      </c>
      <c r="F14" s="324" t="n"/>
      <c r="G14" s="324" t="n"/>
    </row>
    <row customHeight="true" ht="54.75" outlineLevel="0" r="15">
      <c r="B15" s="217" t="s">
        <v>626</v>
      </c>
      <c r="C15" s="355" t="s">
        <v>627</v>
      </c>
      <c r="D15" s="355" t="s">
        <v>99</v>
      </c>
      <c r="E15" s="355" t="s">
        <v>100</v>
      </c>
      <c r="F15" s="324" t="n"/>
      <c r="G15" s="324" t="n"/>
    </row>
    <row customHeight="true" ht="21.75" outlineLevel="0" r="16">
      <c r="B16" s="217" t="s">
        <v>628</v>
      </c>
      <c r="C16" s="356" t="s"/>
      <c r="D16" s="356" t="s"/>
      <c r="E16" s="357" t="s"/>
      <c r="F16" s="324" t="n"/>
      <c r="G16" s="324" t="n"/>
    </row>
    <row customHeight="true" ht="14.25" outlineLevel="0" r="17">
      <c r="B17" s="358" t="s">
        <v>629</v>
      </c>
      <c r="C17" s="151" t="n">
        <v>0</v>
      </c>
      <c r="D17" s="359" t="n">
        <v>0</v>
      </c>
      <c r="E17" s="359" t="n">
        <v>0</v>
      </c>
      <c r="F17" s="324" t="n"/>
      <c r="G17" s="324" t="n"/>
    </row>
    <row ht="15.75" outlineLevel="0" r="18">
      <c r="B18" s="360" t="s">
        <v>630</v>
      </c>
      <c r="C18" s="151" t="n">
        <v>0</v>
      </c>
      <c r="D18" s="359" t="n">
        <v>0</v>
      </c>
      <c r="E18" s="359" t="n">
        <v>0</v>
      </c>
      <c r="F18" s="324" t="n"/>
      <c r="G18" s="324" t="n"/>
    </row>
    <row customHeight="true" ht="19.5" outlineLevel="0" r="19">
      <c r="B19" s="360" t="s">
        <v>631</v>
      </c>
      <c r="C19" s="151" t="n">
        <v>0</v>
      </c>
      <c r="D19" s="359" t="n">
        <v>0</v>
      </c>
      <c r="E19" s="359" t="n">
        <v>0</v>
      </c>
      <c r="F19" s="324" t="n"/>
      <c r="G19" s="324" t="n"/>
    </row>
    <row customHeight="true" ht="32.25" outlineLevel="0" r="20">
      <c r="B20" s="360" t="s">
        <v>632</v>
      </c>
      <c r="C20" s="151" t="n">
        <v>0</v>
      </c>
      <c r="D20" s="359" t="n">
        <v>0</v>
      </c>
      <c r="E20" s="359" t="n">
        <v>0</v>
      </c>
      <c r="F20" s="324" t="n"/>
      <c r="G20" s="324" t="n"/>
    </row>
    <row customHeight="true" hidden="true" ht="26.25" outlineLevel="0" r="21">
      <c r="B21" s="361" t="s">
        <v>633</v>
      </c>
      <c r="C21" s="362" t="s"/>
      <c r="D21" s="345" t="n"/>
      <c r="E21" s="334" t="e">
        <f aca="false" ca="false" dt2D="false" dtr="false" t="normal">'[2]приложение 9'!J62</f>
        <v>#GETTING_DATA</v>
      </c>
      <c r="F21" s="324" t="n"/>
      <c r="G21" s="324" t="n"/>
    </row>
    <row customHeight="true" hidden="true" ht="74.25" outlineLevel="0" r="22">
      <c r="B22" s="361" t="s">
        <v>629</v>
      </c>
      <c r="C22" s="363" t="n"/>
      <c r="D22" s="345" t="n"/>
      <c r="E22" s="334" t="n"/>
      <c r="F22" s="324" t="n"/>
      <c r="G22" s="324" t="n"/>
    </row>
    <row customHeight="true" hidden="true" ht="15.75" outlineLevel="0" r="23">
      <c r="B23" s="360" t="s">
        <v>630</v>
      </c>
      <c r="C23" s="363" t="n"/>
      <c r="D23" s="349" t="n"/>
      <c r="E23" s="350" t="n"/>
      <c r="F23" s="324" t="n"/>
      <c r="G23" s="324" t="n"/>
    </row>
    <row customHeight="true" hidden="true" ht="24" outlineLevel="0" r="24">
      <c r="B24" s="360" t="s">
        <v>631</v>
      </c>
      <c r="C24" s="363" t="n"/>
      <c r="D24" s="349" t="n"/>
      <c r="E24" s="350" t="n"/>
      <c r="F24" s="324" t="n"/>
      <c r="G24" s="324" t="n"/>
    </row>
    <row customHeight="true" hidden="true" ht="14.25" outlineLevel="0" r="25">
      <c r="B25" s="360" t="s">
        <v>632</v>
      </c>
      <c r="C25" s="363" t="n"/>
      <c r="D25" s="352" t="n"/>
      <c r="E25" s="353" t="n"/>
      <c r="F25" s="324" t="n"/>
      <c r="G25" s="324" t="n"/>
    </row>
    <row hidden="true" ht="15.75" outlineLevel="0" r="26">
      <c r="B26" s="364" t="s">
        <v>608</v>
      </c>
      <c r="C26" s="352" t="n"/>
      <c r="D26" s="352" t="n"/>
      <c r="E26" s="353" t="n"/>
      <c r="F26" s="324" t="n"/>
      <c r="G26" s="324" t="n"/>
    </row>
    <row customHeight="true" ht="21" outlineLevel="0" r="27">
      <c r="B27" s="365" t="s">
        <v>634</v>
      </c>
      <c r="C27" s="366" t="s"/>
      <c r="D27" s="366" t="s"/>
      <c r="E27" s="367" t="s"/>
      <c r="F27" s="324" t="n"/>
      <c r="G27" s="324" t="n"/>
    </row>
    <row ht="15.75" outlineLevel="0" r="28">
      <c r="B28" s="358" t="s">
        <v>629</v>
      </c>
      <c r="C28" s="368" t="n">
        <v>0</v>
      </c>
      <c r="D28" s="368" t="n">
        <v>0</v>
      </c>
      <c r="E28" s="368" t="n">
        <v>0</v>
      </c>
      <c r="F28" s="324" t="n"/>
      <c r="G28" s="324" t="n"/>
    </row>
    <row ht="15.75" outlineLevel="0" r="29">
      <c r="B29" s="360" t="s">
        <v>630</v>
      </c>
      <c r="C29" s="368" t="n">
        <v>0</v>
      </c>
      <c r="D29" s="368" t="n">
        <v>0</v>
      </c>
      <c r="E29" s="368" t="n">
        <v>0</v>
      </c>
      <c r="F29" s="324" t="n"/>
      <c r="G29" s="324" t="n"/>
    </row>
    <row ht="15.75" outlineLevel="0" r="30">
      <c r="B30" s="360" t="s">
        <v>631</v>
      </c>
      <c r="C30" s="368" t="n">
        <v>0</v>
      </c>
      <c r="D30" s="368" t="n">
        <v>0</v>
      </c>
      <c r="E30" s="368" t="n">
        <v>0</v>
      </c>
      <c r="F30" s="324" t="n"/>
      <c r="G30" s="324" t="n"/>
    </row>
    <row ht="25.5" outlineLevel="0" r="31">
      <c r="B31" s="360" t="s">
        <v>632</v>
      </c>
      <c r="C31" s="368" t="n">
        <v>0</v>
      </c>
      <c r="D31" s="368" t="n">
        <v>0</v>
      </c>
      <c r="E31" s="368" t="n">
        <v>0</v>
      </c>
      <c r="F31" s="324" t="n"/>
      <c r="G31" s="324" t="n"/>
    </row>
    <row outlineLevel="0" r="32">
      <c r="F32" s="324" t="n"/>
      <c r="G32" s="324" t="n"/>
    </row>
    <row outlineLevel="0" r="33">
      <c r="F33" s="324" t="n"/>
      <c r="G33" s="324" t="n"/>
    </row>
    <row outlineLevel="0" r="34">
      <c r="F34" s="324" t="n"/>
      <c r="G34" s="324" t="n"/>
    </row>
    <row customHeight="true" ht="43.3499984741211" outlineLevel="0" r="35">
      <c r="F35" s="324" t="n"/>
      <c r="G35" s="324" t="n"/>
    </row>
    <row customHeight="true" ht="130.149993896484" outlineLevel="0" r="36">
      <c r="F36" s="324" t="n"/>
      <c r="G36" s="324" t="n"/>
    </row>
    <row customHeight="true" ht="14.4499998092651" outlineLevel="0" r="37">
      <c r="F37" s="324" t="n"/>
      <c r="G37" s="324" t="n"/>
    </row>
    <row customHeight="true" ht="14.4499998092651" outlineLevel="0" r="38">
      <c r="F38" s="324" t="n"/>
      <c r="G38" s="324" t="n"/>
    </row>
    <row ht="15.75" outlineLevel="0" r="75">
      <c r="A75" s="369" t="n"/>
    </row>
    <row ht="15.75" outlineLevel="0" r="76">
      <c r="A76" s="369" t="n"/>
    </row>
  </sheetData>
  <mergeCells count="9">
    <mergeCell ref="B16:E16"/>
    <mergeCell ref="B21:C21"/>
    <mergeCell ref="B27:E27"/>
    <mergeCell ref="B7:E7"/>
    <mergeCell ref="B2:E2"/>
    <mergeCell ref="B5:E5"/>
    <mergeCell ref="B6:E6"/>
    <mergeCell ref="B8:E8"/>
    <mergeCell ref="B11:E11"/>
  </mergeCells>
  <pageMargins bottom="0.15748031437397" footer="0.31496062874794" header="0.31496062874794" left="0.433070868253708" right="0.236220464110374" top="0.15748031437397"/>
  <pageSetup fitToHeight="0" fitToWidth="0" orientation="portrait" paperHeight="297mm" paperSize="9" paperWidth="210mm" scale="100"/>
</worksheet>
</file>

<file path=xl/worksheets/sheet33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.14062497092456"/>
    <col customWidth="true" max="2" min="2" outlineLevel="0" width="70.28515429732"/>
    <col customWidth="true" max="3" min="3" outlineLevel="0" width="17.7109372872207"/>
  </cols>
  <sheetData>
    <row outlineLevel="0" r="1">
      <c r="A1" s="321" t="n"/>
      <c r="B1" s="321" t="n"/>
      <c r="C1" s="322" t="s">
        <v>603</v>
      </c>
    </row>
    <row outlineLevel="0" r="2">
      <c r="A2" s="322" t="s">
        <v>599</v>
      </c>
      <c r="B2" s="322" t="s"/>
      <c r="C2" s="322" t="s"/>
    </row>
    <row outlineLevel="0" r="3">
      <c r="A3" s="322" t="s">
        <v>2</v>
      </c>
      <c r="B3" s="322" t="s"/>
      <c r="C3" s="322" t="s"/>
    </row>
    <row outlineLevel="0" r="4">
      <c r="A4" s="322" t="s">
        <v>600</v>
      </c>
      <c r="B4" s="322" t="s"/>
      <c r="C4" s="322" t="s"/>
    </row>
    <row outlineLevel="0" r="5">
      <c r="A5" s="323" t="s">
        <v>604</v>
      </c>
      <c r="B5" s="323" t="s"/>
      <c r="C5" s="323" t="s"/>
    </row>
    <row outlineLevel="0" r="6">
      <c r="A6" s="322" t="s">
        <v>5</v>
      </c>
      <c r="B6" s="322" t="s"/>
      <c r="C6" s="322" t="s"/>
    </row>
    <row outlineLevel="0" r="7">
      <c r="A7" s="320" t="n"/>
      <c r="B7" s="325" t="n"/>
      <c r="C7" s="326" t="n"/>
    </row>
    <row customHeight="true" ht="47.25" outlineLevel="0" r="8">
      <c r="A8" s="320" t="n"/>
      <c r="B8" s="327" t="s">
        <v>605</v>
      </c>
      <c r="C8" s="327" t="s"/>
    </row>
    <row outlineLevel="0" r="9">
      <c r="A9" s="320" t="n"/>
      <c r="B9" s="325" t="n"/>
      <c r="C9" s="328" t="s">
        <v>606</v>
      </c>
    </row>
    <row ht="15.75" outlineLevel="0" r="10">
      <c r="A10" s="320" t="n"/>
      <c r="B10" s="330" t="s">
        <v>39</v>
      </c>
      <c r="C10" s="330" t="s">
        <v>607</v>
      </c>
    </row>
    <row customHeight="true" ht="32.25" outlineLevel="0" r="11">
      <c r="A11" s="320" t="n"/>
      <c r="B11" s="220" t="s">
        <v>246</v>
      </c>
      <c r="C11" s="331" t="n"/>
    </row>
    <row ht="15.75" outlineLevel="0" r="12">
      <c r="A12" s="320" t="n"/>
      <c r="B12" s="220" t="s">
        <v>608</v>
      </c>
      <c r="C12" s="331" t="n"/>
    </row>
    <row ht="31.5" outlineLevel="0" r="13">
      <c r="A13" s="320" t="n"/>
      <c r="B13" s="186" t="s">
        <v>609</v>
      </c>
      <c r="C13" s="332" t="n"/>
    </row>
    <row ht="15.75" outlineLevel="0" r="14">
      <c r="A14" s="320" t="n"/>
      <c r="B14" s="186" t="s">
        <v>608</v>
      </c>
      <c r="C14" s="332" t="n"/>
    </row>
    <row ht="31.5" outlineLevel="0" r="15">
      <c r="A15" s="320" t="n"/>
      <c r="B15" s="245" t="s">
        <v>610</v>
      </c>
      <c r="C15" s="332" t="e">
        <f aca="false" ca="false" dt2D="false" dtr="false" t="normal">C17+C18+C19+C20</f>
        <v>#GETTING_DATA</v>
      </c>
    </row>
    <row ht="15.75" outlineLevel="0" r="16">
      <c r="A16" s="320" t="n"/>
      <c r="B16" s="245" t="s">
        <v>608</v>
      </c>
      <c r="C16" s="332" t="n"/>
    </row>
    <row ht="47.25" outlineLevel="0" r="17">
      <c r="A17" s="320" t="n"/>
      <c r="B17" s="333" t="s">
        <v>611</v>
      </c>
      <c r="C17" s="334" t="e">
        <f aca="false" ca="false" dt2D="false" dtr="false" t="normal">'[3]приложение 8 '!H76</f>
        <v>#GETTING_DATA</v>
      </c>
    </row>
    <row customHeight="true" ht="51" outlineLevel="0" r="18">
      <c r="A18" s="320" t="n"/>
      <c r="B18" s="333" t="s">
        <v>612</v>
      </c>
      <c r="C18" s="334" t="n">
        <f aca="false" ca="false" dt2D="false" dtr="false" t="normal">'приложение 10'!E78</f>
        <v>3806921.63</v>
      </c>
    </row>
    <row ht="15.75" outlineLevel="0" r="19">
      <c r="A19" s="320" t="n"/>
      <c r="B19" s="333" t="s">
        <v>345</v>
      </c>
      <c r="C19" s="334" t="e">
        <f aca="false" ca="false" dt2D="false" dtr="false" t="normal">'[3]приложение 8 '!I78</f>
        <v>#GETTING_DATA</v>
      </c>
    </row>
    <row customHeight="true" ht="95.25" outlineLevel="0" r="20">
      <c r="A20" s="320" t="n"/>
      <c r="B20" s="335" t="s">
        <v>613</v>
      </c>
      <c r="C20" s="334" t="n">
        <f aca="false" ca="false" dt2D="false" dtr="false" t="normal">'приложение 8 '!I96</f>
        <v>155290.57</v>
      </c>
    </row>
    <row ht="47.25" outlineLevel="0" r="21">
      <c r="A21" s="320" t="n"/>
      <c r="B21" s="336" t="s">
        <v>444</v>
      </c>
      <c r="C21" s="337" t="n">
        <f aca="false" ca="false" dt2D="false" dtr="false" t="normal">C23+C24+C25+C26+C27</f>
        <v>842114</v>
      </c>
    </row>
    <row ht="15.75" outlineLevel="0" r="22">
      <c r="A22" s="320" t="n"/>
      <c r="B22" s="336" t="s">
        <v>608</v>
      </c>
      <c r="C22" s="338" t="n"/>
    </row>
    <row ht="31.5" outlineLevel="0" r="23">
      <c r="A23" s="320" t="n"/>
      <c r="B23" s="284" t="s">
        <v>447</v>
      </c>
      <c r="C23" s="338" t="n">
        <f aca="false" ca="false" dt2D="false" dtr="false" t="normal">'приложение 8 '!I175</f>
        <v>452785.98</v>
      </c>
    </row>
    <row customFormat="true" customHeight="true" ht="21.75" outlineLevel="0" r="24" s="0">
      <c r="A24" s="320" t="n"/>
      <c r="B24" s="53" t="s">
        <v>449</v>
      </c>
      <c r="C24" s="338" t="n">
        <f aca="false" ca="false" dt2D="false" dtr="false" t="normal">'приложение 8 '!I177</f>
        <v>200000</v>
      </c>
    </row>
    <row customFormat="true" customHeight="true" ht="33" outlineLevel="0" r="25" s="0">
      <c r="A25" s="320" t="n"/>
      <c r="B25" s="192" t="s">
        <v>451</v>
      </c>
      <c r="C25" s="338" t="n">
        <f aca="false" ca="false" dt2D="false" dtr="false" t="normal">'приложение 8 '!I179</f>
        <v>20526</v>
      </c>
    </row>
    <row customFormat="true" customHeight="true" ht="24" outlineLevel="0" r="26" s="0">
      <c r="A26" s="320" t="n"/>
      <c r="B26" s="192" t="s">
        <v>453</v>
      </c>
      <c r="C26" s="338" t="n">
        <f aca="false" ca="false" dt2D="false" dtr="false" t="normal">'приложение 8 '!I181</f>
        <v>167114</v>
      </c>
    </row>
    <row customFormat="true" customHeight="true" ht="30.75" outlineLevel="0" r="27" s="0">
      <c r="A27" s="320" t="n"/>
      <c r="B27" s="53" t="s">
        <v>455</v>
      </c>
      <c r="C27" s="338" t="n">
        <f aca="false" ca="false" dt2D="false" dtr="false" t="normal">'приложение 8 '!I183</f>
        <v>1688.02</v>
      </c>
    </row>
    <row ht="15.75" outlineLevel="0" r="28">
      <c r="A28" s="320" t="n"/>
      <c r="B28" s="220" t="s">
        <v>116</v>
      </c>
      <c r="C28" s="339" t="e">
        <f aca="false" ca="false" dt2D="false" dtr="false" t="normal">C15+C21</f>
        <v>#GETTING_DATA</v>
      </c>
    </row>
  </sheetData>
  <mergeCells count="6">
    <mergeCell ref="B8:C8"/>
    <mergeCell ref="A2:C2"/>
    <mergeCell ref="A3:C3"/>
    <mergeCell ref="A4:C4"/>
    <mergeCell ref="A5:C5"/>
    <mergeCell ref="A6:C6"/>
  </mergeCells>
  <pageMargins bottom="0.75" footer="0.300000011920929" header="0.300000011920929" left="0.700000047683716" right="0.700000047683716" top="0.75"/>
</worksheet>
</file>

<file path=xl/worksheets/sheet3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9999986466705"/>
    <col customWidth="true" max="2" min="2" outlineLevel="0" width="46.5703129929608"/>
    <col customWidth="true" max="3" min="3" outlineLevel="0" width="17.2851568348128"/>
  </cols>
  <sheetData>
    <row outlineLevel="0" r="1">
      <c r="A1" s="1" t="n"/>
      <c r="B1" s="2" t="n"/>
      <c r="C1" s="3" t="s">
        <v>575</v>
      </c>
    </row>
    <row outlineLevel="0" r="2">
      <c r="A2" s="1" t="n"/>
      <c r="B2" s="2" t="n"/>
      <c r="C2" s="3" t="s">
        <v>576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577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A9" s="0" t="n"/>
      <c r="B9" s="2" t="n"/>
      <c r="C9" s="3" t="n"/>
    </row>
    <row outlineLevel="0" r="10">
      <c r="A10" s="0" t="n"/>
      <c r="B10" s="2" t="n"/>
      <c r="C10" s="3" t="n"/>
    </row>
    <row ht="15.75" outlineLevel="0" r="11">
      <c r="A11" s="35" t="s">
        <v>578</v>
      </c>
      <c r="B11" s="35" t="s"/>
      <c r="C11" s="35" t="s"/>
    </row>
    <row ht="15.75" outlineLevel="0" r="12">
      <c r="A12" s="35" t="s">
        <v>240</v>
      </c>
      <c r="B12" s="35" t="s"/>
      <c r="C12" s="35" t="s"/>
    </row>
    <row ht="16.5" outlineLevel="0" r="13">
      <c r="A13" s="56" t="n"/>
      <c r="B13" s="0" t="n"/>
      <c r="C13" s="0" t="n"/>
    </row>
    <row outlineLevel="0" r="14">
      <c r="A14" s="7" t="s">
        <v>579</v>
      </c>
      <c r="B14" s="7" t="s">
        <v>580</v>
      </c>
      <c r="C14" s="7" t="s">
        <v>59</v>
      </c>
    </row>
    <row outlineLevel="0" r="15">
      <c r="A15" s="11" t="s"/>
      <c r="B15" s="11" t="s"/>
      <c r="C15" s="11" t="s"/>
    </row>
    <row outlineLevel="0" r="16">
      <c r="A16" s="11" t="s"/>
      <c r="B16" s="11" t="s"/>
      <c r="C16" s="11" t="s"/>
    </row>
    <row outlineLevel="0" r="17">
      <c r="A17" s="11" t="s"/>
      <c r="B17" s="11" t="s"/>
      <c r="C17" s="11" t="s"/>
    </row>
    <row customHeight="true" ht="19.5" outlineLevel="0" r="18">
      <c r="A18" s="17" t="s"/>
      <c r="B18" s="17" t="s"/>
      <c r="C18" s="17" t="s"/>
    </row>
    <row ht="32.25" outlineLevel="0" r="19">
      <c r="A19" s="18" t="s">
        <v>581</v>
      </c>
      <c r="B19" s="97" t="s">
        <v>582</v>
      </c>
      <c r="C19" s="310" t="n">
        <f aca="false" ca="false" dt2D="false" dtr="false" t="normal">C20+C27</f>
        <v>7756395.13</v>
      </c>
    </row>
    <row ht="32.25" outlineLevel="0" r="20">
      <c r="A20" s="90" t="s">
        <v>583</v>
      </c>
      <c r="B20" s="91" t="s">
        <v>584</v>
      </c>
      <c r="C20" s="311" t="n">
        <f aca="false" ca="false" dt2D="false" dtr="false" t="normal">C21</f>
        <v>-30354475.56</v>
      </c>
    </row>
    <row outlineLevel="0" r="21">
      <c r="A21" s="32" t="s">
        <v>585</v>
      </c>
      <c r="B21" s="31" t="s">
        <v>586</v>
      </c>
      <c r="C21" s="312" t="n">
        <f aca="false" ca="false" dt2D="false" dtr="false" t="normal">C23</f>
        <v>-30354475.56</v>
      </c>
    </row>
    <row ht="15.75" outlineLevel="0" r="22">
      <c r="A22" s="95" t="s"/>
      <c r="B22" s="96" t="s"/>
      <c r="C22" s="313" t="s"/>
    </row>
    <row outlineLevel="0" r="23">
      <c r="A23" s="32" t="s">
        <v>587</v>
      </c>
      <c r="B23" s="31" t="s">
        <v>588</v>
      </c>
      <c r="C23" s="312" t="n">
        <f aca="false" ca="false" dt2D="false" dtr="false" t="normal">C25</f>
        <v>-30354475.56</v>
      </c>
    </row>
    <row ht="15.75" outlineLevel="0" r="24">
      <c r="A24" s="95" t="s"/>
      <c r="B24" s="96" t="s"/>
      <c r="C24" s="313" t="s"/>
    </row>
    <row outlineLevel="0" r="25">
      <c r="A25" s="32" t="s">
        <v>50</v>
      </c>
      <c r="B25" s="31" t="s">
        <v>589</v>
      </c>
      <c r="C25" s="312" t="n">
        <f aca="false" ca="false" dt2D="false" dtr="false" t="normal">-'приложение 3  '!C34</f>
        <v>-30354475.56</v>
      </c>
    </row>
    <row ht="15.75" outlineLevel="0" r="26">
      <c r="A26" s="95" t="s"/>
      <c r="B26" s="96" t="s"/>
      <c r="C26" s="313" t="s"/>
    </row>
    <row ht="32.25" outlineLevel="0" r="27">
      <c r="A27" s="18" t="s">
        <v>590</v>
      </c>
      <c r="B27" s="97" t="s">
        <v>591</v>
      </c>
      <c r="C27" s="314" t="n">
        <f aca="false" ca="false" dt2D="false" dtr="false" t="normal">C28</f>
        <v>38110870.69</v>
      </c>
    </row>
    <row ht="32.25" outlineLevel="0" r="28">
      <c r="A28" s="24" t="s">
        <v>592</v>
      </c>
      <c r="B28" s="26" t="s">
        <v>593</v>
      </c>
      <c r="C28" s="315" t="n">
        <f aca="false" ca="false" dt2D="false" dtr="false" t="normal">C29</f>
        <v>38110870.69</v>
      </c>
    </row>
    <row outlineLevel="0" r="29">
      <c r="A29" s="32" t="s">
        <v>594</v>
      </c>
      <c r="B29" s="31" t="s">
        <v>595</v>
      </c>
      <c r="C29" s="312" t="n">
        <f aca="false" ca="false" dt2D="false" dtr="false" t="normal">C31</f>
        <v>38110870.69</v>
      </c>
    </row>
    <row ht="15.75" outlineLevel="0" r="30">
      <c r="A30" s="95" t="s"/>
      <c r="B30" s="96" t="s"/>
      <c r="C30" s="313" t="s"/>
    </row>
    <row ht="48" outlineLevel="0" r="31">
      <c r="A31" s="32" t="s">
        <v>52</v>
      </c>
      <c r="B31" s="33" t="s">
        <v>596</v>
      </c>
      <c r="C31" s="316" t="n">
        <f aca="false" ca="false" dt2D="false" dtr="false" t="normal">'приложение 12'!D157</f>
        <v>38110870.69</v>
      </c>
    </row>
    <row ht="48" outlineLevel="0" r="32">
      <c r="A32" s="317" t="n"/>
      <c r="B32" s="91" t="s">
        <v>597</v>
      </c>
      <c r="C32" s="318" t="n">
        <f aca="false" ca="false" dt2D="false" dtr="false" t="normal">C19</f>
        <v>7756395.13</v>
      </c>
    </row>
  </sheetData>
  <mergeCells count="21">
    <mergeCell ref="A29:A30"/>
    <mergeCell ref="A25:A26"/>
    <mergeCell ref="A23:A24"/>
    <mergeCell ref="A21:A22"/>
    <mergeCell ref="A14:A18"/>
    <mergeCell ref="B3:C3"/>
    <mergeCell ref="A12:C12"/>
    <mergeCell ref="C14:C18"/>
    <mergeCell ref="C21:C22"/>
    <mergeCell ref="C23:C24"/>
    <mergeCell ref="C25:C26"/>
    <mergeCell ref="C29:C30"/>
    <mergeCell ref="B23:B24"/>
    <mergeCell ref="B21:B22"/>
    <mergeCell ref="B25:B26"/>
    <mergeCell ref="B29:B30"/>
    <mergeCell ref="B14:B18"/>
    <mergeCell ref="B4:C4"/>
    <mergeCell ref="A5:C5"/>
    <mergeCell ref="A6:C6"/>
    <mergeCell ref="A11:C11"/>
  </mergeCells>
  <pageMargins bottom="0.75" footer="0.300000011920929" header="0.300000011920929" left="0.700000047683716" right="0.700000047683716" top="0.75"/>
</worksheet>
</file>

<file path=xl/worksheets/sheet3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1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7.8554671211147"/>
    <col customWidth="true" max="2" min="2" outlineLevel="0" width="14.1406254784231"/>
    <col customWidth="true" max="4" min="4" outlineLevel="0" width="15.0000005074985"/>
    <col customWidth="true" max="5" min="5" outlineLevel="0" width="15.4257809599064"/>
    <col customWidth="true" max="6" min="6" outlineLevel="0" width="18.5703123162961"/>
  </cols>
  <sheetData>
    <row outlineLevel="0" r="1">
      <c r="A1" s="3" t="s">
        <v>555</v>
      </c>
      <c r="B1" s="3" t="s"/>
      <c r="C1" s="3" t="s"/>
      <c r="D1" s="3" t="s"/>
      <c r="E1" s="3" t="s"/>
    </row>
    <row outlineLevel="0" r="2">
      <c r="A2" s="3" t="s">
        <v>529</v>
      </c>
      <c r="B2" s="3" t="s"/>
      <c r="C2" s="3" t="s"/>
      <c r="D2" s="3" t="s"/>
      <c r="E2" s="3" t="s"/>
    </row>
    <row outlineLevel="0" r="3">
      <c r="A3" s="3" t="s">
        <v>2</v>
      </c>
      <c r="B3" s="3" t="s"/>
      <c r="C3" s="3" t="s"/>
      <c r="D3" s="3" t="s"/>
      <c r="E3" s="3" t="s"/>
    </row>
    <row outlineLevel="0" r="4">
      <c r="A4" s="3" t="s">
        <v>232</v>
      </c>
      <c r="B4" s="3" t="s"/>
      <c r="C4" s="3" t="s"/>
      <c r="D4" s="3" t="s"/>
      <c r="E4" s="3" t="s"/>
    </row>
    <row outlineLevel="0" r="5">
      <c r="A5" s="3" t="s">
        <v>4</v>
      </c>
      <c r="B5" s="3" t="s"/>
      <c r="C5" s="3" t="s"/>
      <c r="D5" s="3" t="s"/>
      <c r="E5" s="3" t="s"/>
    </row>
    <row outlineLevel="0" r="6">
      <c r="A6" s="3" t="s">
        <v>5</v>
      </c>
      <c r="B6" s="3" t="s"/>
      <c r="C6" s="3" t="s"/>
      <c r="D6" s="3" t="s"/>
      <c r="E6" s="3" t="s"/>
    </row>
    <row outlineLevel="0" r="7">
      <c r="A7" s="237" t="n"/>
      <c r="B7" s="1" t="n"/>
      <c r="C7" s="2" t="n"/>
      <c r="D7" s="3" t="n"/>
      <c r="E7" s="0" t="n"/>
    </row>
    <row ht="15.75" outlineLevel="0" r="8">
      <c r="A8" s="56" t="n"/>
      <c r="B8" s="1" t="n"/>
      <c r="C8" s="2" t="n"/>
      <c r="D8" s="3" t="n"/>
      <c r="E8" s="0" t="n"/>
    </row>
    <row ht="18.75" outlineLevel="0" r="9">
      <c r="A9" s="238" t="n"/>
      <c r="B9" s="0" t="n"/>
      <c r="C9" s="2" t="n"/>
      <c r="D9" s="3" t="n"/>
      <c r="E9" s="0" t="n"/>
    </row>
    <row ht="18.75" outlineLevel="0" r="10">
      <c r="A10" s="238" t="n"/>
      <c r="B10" s="0" t="n"/>
      <c r="C10" s="2" t="n"/>
      <c r="D10" s="3" t="n"/>
      <c r="E10" s="0" t="n"/>
    </row>
    <row ht="15.75" outlineLevel="0" r="11">
      <c r="A11" s="35" t="s">
        <v>530</v>
      </c>
      <c r="B11" s="35" t="s"/>
      <c r="C11" s="35" t="s"/>
      <c r="D11" s="35" t="s"/>
      <c r="E11" s="35" t="s"/>
    </row>
    <row ht="15.75" outlineLevel="0" r="12">
      <c r="A12" s="35" t="s">
        <v>531</v>
      </c>
      <c r="B12" s="35" t="s"/>
      <c r="C12" s="35" t="s"/>
      <c r="D12" s="35" t="s"/>
      <c r="E12" s="35" t="s"/>
    </row>
    <row ht="15.75" outlineLevel="0" r="13">
      <c r="A13" s="35" t="s">
        <v>532</v>
      </c>
      <c r="B13" s="35" t="s"/>
      <c r="C13" s="35" t="s"/>
      <c r="D13" s="35" t="s"/>
      <c r="E13" s="35" t="s"/>
    </row>
    <row ht="15.75" outlineLevel="0" r="14">
      <c r="A14" s="35" t="s">
        <v>533</v>
      </c>
      <c r="B14" s="35" t="s"/>
      <c r="C14" s="35" t="s"/>
      <c r="D14" s="35" t="s"/>
      <c r="E14" s="35" t="s"/>
    </row>
    <row ht="15.75" outlineLevel="0" r="15">
      <c r="A15" s="35" t="s">
        <v>556</v>
      </c>
      <c r="B15" s="35" t="s"/>
      <c r="C15" s="35" t="s"/>
      <c r="D15" s="35" t="s"/>
      <c r="E15" s="35" t="s"/>
    </row>
    <row ht="15.75" outlineLevel="0" r="16">
      <c r="A16" s="239" t="n"/>
      <c r="B16" s="0" t="n"/>
      <c r="C16" s="0" t="n"/>
      <c r="D16" s="0" t="n"/>
      <c r="E16" s="0" t="n"/>
    </row>
    <row ht="15.75" outlineLevel="0" r="17">
      <c r="A17" s="200" t="s">
        <v>39</v>
      </c>
      <c r="B17" s="200" t="s">
        <v>242</v>
      </c>
      <c r="C17" s="203" t="s"/>
      <c r="D17" s="200" t="s">
        <v>482</v>
      </c>
      <c r="E17" s="200" t="s">
        <v>483</v>
      </c>
    </row>
    <row ht="31.5" outlineLevel="0" r="18">
      <c r="A18" s="204" t="s"/>
      <c r="B18" s="200" t="s">
        <v>244</v>
      </c>
      <c r="C18" s="200" t="s">
        <v>535</v>
      </c>
      <c r="D18" s="204" t="s"/>
      <c r="E18" s="204" t="s"/>
    </row>
    <row ht="47.25" outlineLevel="0" r="19">
      <c r="A19" s="129" t="s">
        <v>536</v>
      </c>
      <c r="B19" s="134" t="s">
        <v>247</v>
      </c>
      <c r="C19" s="134" t="n"/>
      <c r="D19" s="127" t="e">
        <f aca="false" ca="false" dt2D="false" dtr="false" t="normal">D20</f>
        <v>#GETTING_DATA</v>
      </c>
      <c r="E19" s="127" t="e">
        <f aca="false" ca="false" dt2D="false" dtr="false" t="normal">E20</f>
        <v>#GETTING_DATA</v>
      </c>
    </row>
    <row ht="47.25" outlineLevel="0" r="20">
      <c r="A20" s="129" t="s">
        <v>537</v>
      </c>
      <c r="B20" s="134" t="s">
        <v>249</v>
      </c>
      <c r="C20" s="134" t="n"/>
      <c r="D20" s="127" t="e">
        <f aca="false" ca="false" dt2D="false" dtr="false" t="normal">D21+D30+D38+D49+D70+D75+D78+D87+D90+D93+D113</f>
        <v>#GETTING_DATA</v>
      </c>
      <c r="E20" s="127" t="e">
        <f aca="false" ca="false" dt2D="false" dtr="false" t="normal">E21+E30+E38+E49+E70+E75+E78+E87+E90+E93+E113</f>
        <v>#GETTING_DATA</v>
      </c>
    </row>
    <row ht="47.25" outlineLevel="0" r="21">
      <c r="A21" s="131" t="s">
        <v>250</v>
      </c>
      <c r="B21" s="132" t="s">
        <v>251</v>
      </c>
      <c r="C21" s="132" t="n"/>
      <c r="D21" s="136" t="e">
        <f aca="false" ca="false" dt2D="false" dtr="false" t="normal">D22+D24</f>
        <v>#GETTING_DATA</v>
      </c>
      <c r="E21" s="136" t="e">
        <f aca="false" ca="false" dt2D="false" dtr="false" t="normal">E22+E24</f>
        <v>#GETTING_DATA</v>
      </c>
    </row>
    <row ht="47.25" outlineLevel="0" r="22">
      <c r="A22" s="240" t="s">
        <v>538</v>
      </c>
      <c r="B22" s="241" t="s">
        <v>258</v>
      </c>
      <c r="C22" s="241" t="s">
        <v>254</v>
      </c>
      <c r="D22" s="138" t="e">
        <f aca="false" ca="false" dt2D="false" dtr="false" t="normal">D23+D26+D27</f>
        <v>#GETTING_DATA</v>
      </c>
      <c r="E22" s="138" t="e">
        <f aca="false" ca="false" dt2D="false" dtr="false" t="normal">E23+E26+E27</f>
        <v>#GETTING_DATA</v>
      </c>
    </row>
    <row ht="94.5" outlineLevel="0" r="23">
      <c r="A23" s="53" t="s">
        <v>539</v>
      </c>
      <c r="B23" s="150" t="s">
        <v>258</v>
      </c>
      <c r="C23" s="126" t="n">
        <v>100</v>
      </c>
      <c r="D23" s="142" t="e">
        <f aca="false" ca="false" dt2D="false" dtr="false" t="normal">'[1]приложение 9'!I20</f>
        <v>#GETTING_DATA</v>
      </c>
      <c r="E23" s="142" t="e">
        <f aca="false" ca="false" dt2D="false" dtr="false" t="normal">'[1]приложение 9'!K20</f>
        <v>#GETTING_DATA</v>
      </c>
    </row>
    <row ht="126" outlineLevel="0" r="24">
      <c r="A24" s="240" t="s">
        <v>260</v>
      </c>
      <c r="B24" s="150" t="s">
        <v>261</v>
      </c>
      <c r="C24" s="126" t="s">
        <v>254</v>
      </c>
      <c r="D24" s="142" t="e">
        <f aca="false" ca="false" dt2D="false" dtr="false" t="normal">D25</f>
        <v>#GETTING_DATA</v>
      </c>
      <c r="E24" s="142" t="e">
        <f aca="false" ca="false" dt2D="false" dtr="false" t="normal">E25</f>
        <v>#GETTING_DATA</v>
      </c>
    </row>
    <row ht="94.5" outlineLevel="0" r="25">
      <c r="A25" s="140" t="s">
        <v>259</v>
      </c>
      <c r="B25" s="150" t="s">
        <v>261</v>
      </c>
      <c r="C25" s="126" t="s">
        <v>262</v>
      </c>
      <c r="D25" s="142" t="e">
        <f aca="false" ca="false" dt2D="false" dtr="false" t="normal">'[1]приложение 9'!I22</f>
        <v>#GETTING_DATA</v>
      </c>
      <c r="E25" s="142" t="e">
        <f aca="false" ca="false" dt2D="false" dtr="false" t="normal">'[1]приложение 9'!K22</f>
        <v>#GETTING_DATA</v>
      </c>
    </row>
    <row ht="47.25" outlineLevel="0" r="26">
      <c r="A26" s="53" t="s">
        <v>263</v>
      </c>
      <c r="B26" s="126" t="s">
        <v>258</v>
      </c>
      <c r="C26" s="124" t="n">
        <v>200</v>
      </c>
      <c r="D26" s="269" t="e">
        <f aca="false" ca="false" dt2D="false" dtr="false" t="normal">'[1]приложение 9'!H23</f>
        <v>#GETTING_DATA</v>
      </c>
      <c r="E26" s="269" t="e">
        <f aca="false" ca="false" dt2D="false" dtr="false" t="normal">'[1]приложение 9'!J23</f>
        <v>#GETTING_DATA</v>
      </c>
    </row>
    <row customHeight="true" ht="20.25" outlineLevel="0" r="27">
      <c r="A27" s="53" t="s">
        <v>264</v>
      </c>
      <c r="B27" s="126" t="s">
        <v>258</v>
      </c>
      <c r="C27" s="126" t="n">
        <v>800</v>
      </c>
      <c r="D27" s="144" t="e">
        <f aca="false" ca="false" dt2D="false" dtr="false" t="normal">'[1]приложение 9'!H24</f>
        <v>#GETTING_DATA</v>
      </c>
      <c r="E27" s="144" t="e">
        <f aca="false" ca="false" dt2D="false" dtr="false" t="normal">'[1]приложение 9'!J24</f>
        <v>#GETTING_DATA</v>
      </c>
    </row>
    <row hidden="true" ht="78.75" outlineLevel="0" r="28">
      <c r="A28" s="270" t="s">
        <v>282</v>
      </c>
      <c r="B28" s="271" t="s">
        <v>283</v>
      </c>
      <c r="C28" s="271" t="s">
        <v>254</v>
      </c>
      <c r="D28" s="272" t="n"/>
      <c r="E28" s="272" t="n"/>
    </row>
    <row hidden="true" ht="94.5" outlineLevel="0" r="29">
      <c r="A29" s="273" t="s">
        <v>275</v>
      </c>
      <c r="B29" s="274" t="s">
        <v>283</v>
      </c>
      <c r="C29" s="274" t="n">
        <v>100</v>
      </c>
      <c r="D29" s="275" t="n"/>
      <c r="E29" s="275" t="n"/>
    </row>
    <row ht="31.5" outlineLevel="0" r="30">
      <c r="A30" s="186" t="s">
        <v>541</v>
      </c>
      <c r="B30" s="132" t="s">
        <v>301</v>
      </c>
      <c r="C30" s="132" t="n"/>
      <c r="D30" s="148" t="e">
        <f aca="false" ca="false" dt2D="false" dtr="false" t="normal">D31+D35+D33</f>
        <v>#GETTING_DATA</v>
      </c>
      <c r="E30" s="148" t="e">
        <f aca="false" ca="false" dt2D="false" dtr="false" t="normal">E31+E35+E33</f>
        <v>#GETTING_DATA</v>
      </c>
    </row>
    <row ht="47.25" outlineLevel="0" r="31">
      <c r="A31" s="240" t="s">
        <v>315</v>
      </c>
      <c r="B31" s="241" t="s">
        <v>316</v>
      </c>
      <c r="C31" s="241" t="s">
        <v>254</v>
      </c>
      <c r="D31" s="249" t="e">
        <f aca="false" ca="false" dt2D="false" dtr="false" t="normal">D32</f>
        <v>#GETTING_DATA</v>
      </c>
      <c r="E31" s="249" t="e">
        <f aca="false" ca="false" dt2D="false" dtr="false" t="normal">E32</f>
        <v>#GETTING_DATA</v>
      </c>
    </row>
    <row ht="47.25" outlineLevel="0" r="32">
      <c r="A32" s="53" t="s">
        <v>263</v>
      </c>
      <c r="B32" s="126" t="s">
        <v>316</v>
      </c>
      <c r="C32" s="126" t="n">
        <v>200</v>
      </c>
      <c r="D32" s="144" t="e">
        <f aca="false" ca="false" dt2D="false" dtr="false" t="normal">'[1]приложение 9'!H49</f>
        <v>#GETTING_DATA</v>
      </c>
      <c r="E32" s="144" t="e">
        <f aca="false" ca="false" dt2D="false" dtr="false" t="normal">'[1]приложение 9'!J49</f>
        <v>#GETTING_DATA</v>
      </c>
    </row>
    <row ht="15.75" outlineLevel="0" r="33">
      <c r="A33" s="53" t="s">
        <v>505</v>
      </c>
      <c r="B33" s="126" t="s">
        <v>312</v>
      </c>
      <c r="C33" s="126" t="s">
        <v>254</v>
      </c>
      <c r="D33" s="144" t="e">
        <f aca="false" ca="false" dt2D="false" dtr="false" t="normal">D34</f>
        <v>#GETTING_DATA</v>
      </c>
      <c r="E33" s="144" t="e">
        <f aca="false" ca="false" dt2D="false" dtr="false" t="normal">E34</f>
        <v>#GETTING_DATA</v>
      </c>
    </row>
    <row ht="47.25" outlineLevel="0" r="34">
      <c r="A34" s="53" t="s">
        <v>289</v>
      </c>
      <c r="B34" s="126" t="s">
        <v>312</v>
      </c>
      <c r="C34" s="126" t="s">
        <v>292</v>
      </c>
      <c r="D34" s="144" t="e">
        <f aca="false" ca="false" dt2D="false" dtr="false" t="normal">'[1]приложение 9'!I46</f>
        <v>#GETTING_DATA</v>
      </c>
      <c r="E34" s="144" t="e">
        <f aca="false" ca="false" dt2D="false" dtr="false" t="normal">'[1]приложение 9'!K46</f>
        <v>#GETTING_DATA</v>
      </c>
    </row>
    <row ht="47.25" outlineLevel="0" r="35">
      <c r="A35" s="240" t="s">
        <v>506</v>
      </c>
      <c r="B35" s="241" t="s">
        <v>318</v>
      </c>
      <c r="C35" s="241" t="s">
        <v>254</v>
      </c>
      <c r="D35" s="249" t="e">
        <f aca="false" ca="false" dt2D="false" dtr="false" t="normal">D36+D37</f>
        <v>#GETTING_DATA</v>
      </c>
      <c r="E35" s="249" t="e">
        <f aca="false" ca="false" dt2D="false" dtr="false" t="normal">E36+E37</f>
        <v>#GETTING_DATA</v>
      </c>
    </row>
    <row ht="94.5" outlineLevel="0" r="36">
      <c r="A36" s="48" t="s">
        <v>500</v>
      </c>
      <c r="B36" s="150" t="s">
        <v>318</v>
      </c>
      <c r="C36" s="126" t="n">
        <v>100</v>
      </c>
      <c r="D36" s="153" t="e">
        <f aca="false" ca="false" dt2D="false" dtr="false" t="normal">'[1]приложение 9'!I51</f>
        <v>#GETTING_DATA</v>
      </c>
      <c r="E36" s="153" t="e">
        <f aca="false" ca="false" dt2D="false" dtr="false" t="normal">'[1]приложение 9'!K51</f>
        <v>#GETTING_DATA</v>
      </c>
    </row>
    <row ht="30" outlineLevel="0" r="37">
      <c r="A37" s="52" t="s">
        <v>289</v>
      </c>
      <c r="B37" s="126" t="s">
        <v>318</v>
      </c>
      <c r="C37" s="126" t="s">
        <v>292</v>
      </c>
      <c r="D37" s="144" t="e">
        <f aca="false" ca="false" dt2D="false" dtr="false" t="normal">'[1]приложение 9'!I52</f>
        <v>#GETTING_DATA</v>
      </c>
      <c r="E37" s="144" t="e">
        <f aca="false" ca="false" dt2D="false" dtr="false" t="normal">'[1]приложение 9'!K52</f>
        <v>#GETTING_DATA</v>
      </c>
    </row>
    <row customHeight="true" ht="50.25" outlineLevel="0" r="38">
      <c r="A38" s="131" t="s">
        <v>333</v>
      </c>
      <c r="B38" s="132" t="s">
        <v>334</v>
      </c>
      <c r="C38" s="250" t="n"/>
      <c r="D38" s="148" t="e">
        <f aca="false" ca="false" dt2D="false" dtr="false" t="normal">D39+D41+D43+D47+D45</f>
        <v>#GETTING_DATA</v>
      </c>
      <c r="E38" s="148" t="e">
        <f aca="false" ca="false" dt2D="false" dtr="false" t="normal">E39+E41+E43+E47+E45</f>
        <v>#GETTING_DATA</v>
      </c>
    </row>
    <row hidden="true" ht="47.25" outlineLevel="0" r="39">
      <c r="A39" s="276" t="s">
        <v>544</v>
      </c>
      <c r="B39" s="277" t="s">
        <v>339</v>
      </c>
      <c r="C39" s="277" t="s">
        <v>254</v>
      </c>
      <c r="D39" s="272" t="n"/>
      <c r="E39" s="272" t="n"/>
    </row>
    <row hidden="true" ht="15.75" outlineLevel="0" r="40">
      <c r="A40" s="273" t="s">
        <v>340</v>
      </c>
      <c r="B40" s="277" t="s">
        <v>339</v>
      </c>
      <c r="C40" s="277" t="n">
        <v>800</v>
      </c>
      <c r="D40" s="272" t="n"/>
      <c r="E40" s="272" t="n"/>
    </row>
    <row ht="78.75" outlineLevel="0" r="41">
      <c r="A41" s="240" t="s">
        <v>343</v>
      </c>
      <c r="B41" s="241" t="s">
        <v>344</v>
      </c>
      <c r="C41" s="241" t="s">
        <v>254</v>
      </c>
      <c r="D41" s="138" t="e">
        <f aca="false" ca="false" dt2D="false" dtr="false" t="normal">D42</f>
        <v>#GETTING_DATA</v>
      </c>
      <c r="E41" s="138" t="e">
        <f aca="false" ca="false" dt2D="false" dtr="false" t="normal">E42</f>
        <v>#GETTING_DATA</v>
      </c>
    </row>
    <row ht="47.25" outlineLevel="0" r="42">
      <c r="A42" s="53" t="s">
        <v>263</v>
      </c>
      <c r="B42" s="126" t="s">
        <v>344</v>
      </c>
      <c r="C42" s="126" t="n">
        <v>200</v>
      </c>
      <c r="D42" s="138" t="e">
        <f aca="false" ca="false" dt2D="false" dtr="false" t="normal">'[1]приложение 9'!H69</f>
        <v>#GETTING_DATA</v>
      </c>
      <c r="E42" s="138" t="e">
        <f aca="false" ca="false" dt2D="false" dtr="false" t="normal">'[1]приложение 9'!J69</f>
        <v>#GETTING_DATA</v>
      </c>
    </row>
    <row ht="94.5" outlineLevel="0" r="43">
      <c r="A43" s="240" t="s">
        <v>545</v>
      </c>
      <c r="B43" s="126" t="s">
        <v>348</v>
      </c>
      <c r="C43" s="241" t="s">
        <v>254</v>
      </c>
      <c r="D43" s="144" t="e">
        <f aca="false" ca="false" dt2D="false" dtr="false" t="normal">D44</f>
        <v>#GETTING_DATA</v>
      </c>
      <c r="E43" s="144" t="e">
        <f aca="false" ca="false" dt2D="false" dtr="false" t="normal">E44</f>
        <v>#GETTING_DATA</v>
      </c>
    </row>
    <row ht="47.25" outlineLevel="0" r="44">
      <c r="A44" s="53" t="s">
        <v>263</v>
      </c>
      <c r="B44" s="126" t="s">
        <v>348</v>
      </c>
      <c r="C44" s="126" t="n">
        <v>200</v>
      </c>
      <c r="D44" s="138" t="e">
        <f aca="false" ca="false" dt2D="false" dtr="false" t="normal">'[1]приложение 9'!H73</f>
        <v>#GETTING_DATA</v>
      </c>
      <c r="E44" s="138" t="e">
        <f aca="false" ca="false" dt2D="false" dtr="false" t="normal">'[1]приложение 9'!J73</f>
        <v>#GETTING_DATA</v>
      </c>
    </row>
    <row ht="31.5" outlineLevel="0" r="45">
      <c r="A45" s="170" t="s">
        <v>345</v>
      </c>
      <c r="B45" s="124" t="s">
        <v>346</v>
      </c>
      <c r="C45" s="126" t="s">
        <v>254</v>
      </c>
      <c r="D45" s="138" t="e">
        <f aca="false" ca="false" dt2D="false" dtr="false" t="normal">D46</f>
        <v>#GETTING_DATA</v>
      </c>
      <c r="E45" s="138" t="e">
        <f aca="false" ca="false" dt2D="false" dtr="false" t="normal">E46</f>
        <v>#GETTING_DATA</v>
      </c>
    </row>
    <row ht="47.25" outlineLevel="0" r="46">
      <c r="A46" s="170" t="s">
        <v>289</v>
      </c>
      <c r="B46" s="124" t="s">
        <v>346</v>
      </c>
      <c r="C46" s="126" t="s">
        <v>292</v>
      </c>
      <c r="D46" s="138" t="e">
        <f aca="false" ca="false" dt2D="false" dtr="false" t="normal">'[1]приложение 9'!I71</f>
        <v>#GETTING_DATA</v>
      </c>
      <c r="E46" s="138" t="e">
        <f aca="false" ca="false" dt2D="false" dtr="false" t="normal">'[1]приложение 9'!K71</f>
        <v>#GETTING_DATA</v>
      </c>
    </row>
    <row ht="157.5" outlineLevel="0" r="47">
      <c r="A47" s="131" t="s">
        <v>546</v>
      </c>
      <c r="B47" s="241" t="s">
        <v>355</v>
      </c>
      <c r="C47" s="241" t="s">
        <v>254</v>
      </c>
      <c r="D47" s="249" t="n">
        <f aca="false" ca="false" dt2D="false" dtr="false" t="normal">D48</f>
        <v>269868.69</v>
      </c>
      <c r="E47" s="249" t="e">
        <f aca="false" ca="false" dt2D="false" dtr="false" t="normal">E48</f>
        <v>#GETTING_DATA</v>
      </c>
    </row>
    <row ht="15.75" outlineLevel="0" r="48">
      <c r="A48" s="53" t="s">
        <v>547</v>
      </c>
      <c r="B48" s="126" t="s">
        <v>355</v>
      </c>
      <c r="C48" s="126" t="n">
        <v>500</v>
      </c>
      <c r="D48" s="144" t="n">
        <f aca="false" ca="false" dt2D="false" dtr="false" t="normal">'приложение 9   '!I79</f>
        <v>269868.69</v>
      </c>
      <c r="E48" s="144" t="e">
        <f aca="false" ca="false" dt2D="false" dtr="false" t="normal">'[1]приложение 9'!K79</f>
        <v>#GETTING_DATA</v>
      </c>
    </row>
    <row ht="31.5" outlineLevel="0" r="49">
      <c r="A49" s="131" t="s">
        <v>363</v>
      </c>
      <c r="B49" s="132" t="s">
        <v>364</v>
      </c>
      <c r="C49" s="250" t="n"/>
      <c r="D49" s="136" t="e">
        <f aca="false" ca="false" dt2D="false" dtr="false" t="normal">D50+D52+D54+D56+D60+D62+D64+D66+D68+D58</f>
        <v>#GETTING_DATA</v>
      </c>
      <c r="E49" s="136" t="e">
        <f aca="false" ca="false" dt2D="false" dtr="false" t="normal">E50+E52+E54+E56+E60+E62+E64+E66+E68+E58</f>
        <v>#GETTING_DATA</v>
      </c>
    </row>
    <row ht="47.25" outlineLevel="0" r="50">
      <c r="A50" s="240" t="s">
        <v>369</v>
      </c>
      <c r="B50" s="241" t="s">
        <v>370</v>
      </c>
      <c r="C50" s="241" t="s">
        <v>254</v>
      </c>
      <c r="D50" s="242" t="e">
        <f aca="false" ca="false" dt2D="false" dtr="false" t="normal">D51</f>
        <v>#GETTING_DATA</v>
      </c>
      <c r="E50" s="242" t="e">
        <f aca="false" ca="false" dt2D="false" dtr="false" t="normal">E51</f>
        <v>#GETTING_DATA</v>
      </c>
    </row>
    <row ht="47.25" outlineLevel="0" r="51">
      <c r="A51" s="53" t="s">
        <v>263</v>
      </c>
      <c r="B51" s="126" t="s">
        <v>370</v>
      </c>
      <c r="C51" s="126" t="n">
        <v>200</v>
      </c>
      <c r="D51" s="138" t="e">
        <f aca="false" ca="false" dt2D="false" dtr="false" t="normal">'[1]приложение 9'!H88</f>
        <v>#GETTING_DATA</v>
      </c>
      <c r="E51" s="138" t="e">
        <f aca="false" ca="false" dt2D="false" dtr="false" t="normal">'[1]приложение 9'!J88</f>
        <v>#GETTING_DATA</v>
      </c>
    </row>
    <row ht="47.25" outlineLevel="0" r="52">
      <c r="A52" s="240" t="s">
        <v>371</v>
      </c>
      <c r="B52" s="241" t="s">
        <v>372</v>
      </c>
      <c r="C52" s="241" t="s">
        <v>254</v>
      </c>
      <c r="D52" s="249" t="e">
        <f aca="false" ca="false" dt2D="false" dtr="false" t="normal">D53</f>
        <v>#GETTING_DATA</v>
      </c>
      <c r="E52" s="249" t="e">
        <f aca="false" ca="false" dt2D="false" dtr="false" t="normal">E53</f>
        <v>#GETTING_DATA</v>
      </c>
    </row>
    <row ht="47.25" outlineLevel="0" r="53">
      <c r="A53" s="53" t="s">
        <v>263</v>
      </c>
      <c r="B53" s="126" t="s">
        <v>372</v>
      </c>
      <c r="C53" s="126" t="n">
        <v>200</v>
      </c>
      <c r="D53" s="138" t="e">
        <f aca="false" ca="false" dt2D="false" dtr="false" t="normal">'[1]приложение 9'!H90</f>
        <v>#GETTING_DATA</v>
      </c>
      <c r="E53" s="138" t="e">
        <f aca="false" ca="false" dt2D="false" dtr="false" t="normal">'[1]приложение 9'!J90</f>
        <v>#GETTING_DATA</v>
      </c>
    </row>
    <row ht="15.75" outlineLevel="0" r="54">
      <c r="A54" s="240" t="s">
        <v>373</v>
      </c>
      <c r="B54" s="241" t="s">
        <v>374</v>
      </c>
      <c r="C54" s="241" t="s">
        <v>254</v>
      </c>
      <c r="D54" s="242" t="e">
        <f aca="false" ca="false" dt2D="false" dtr="false" t="normal">D55</f>
        <v>#GETTING_DATA</v>
      </c>
      <c r="E54" s="242" t="e">
        <f aca="false" ca="false" dt2D="false" dtr="false" t="normal">E55</f>
        <v>#GETTING_DATA</v>
      </c>
    </row>
    <row customHeight="true" ht="50.25" outlineLevel="0" r="55">
      <c r="A55" s="53" t="s">
        <v>263</v>
      </c>
      <c r="B55" s="126" t="s">
        <v>374</v>
      </c>
      <c r="C55" s="126" t="n">
        <v>200</v>
      </c>
      <c r="D55" s="138" t="e">
        <f aca="false" ca="false" dt2D="false" dtr="false" t="normal">'[1]приложение 9'!H92</f>
        <v>#GETTING_DATA</v>
      </c>
      <c r="E55" s="138" t="e">
        <f aca="false" ca="false" dt2D="false" dtr="false" t="normal">'[1]приложение 9'!J92</f>
        <v>#GETTING_DATA</v>
      </c>
    </row>
    <row hidden="true" ht="31.5" outlineLevel="0" r="56">
      <c r="A56" s="240" t="s">
        <v>375</v>
      </c>
      <c r="B56" s="241" t="s">
        <v>376</v>
      </c>
      <c r="C56" s="241" t="s">
        <v>254</v>
      </c>
      <c r="D56" s="242" t="e">
        <f aca="false" ca="false" dt2D="false" dtr="false" t="normal">D57</f>
        <v>#GETTING_DATA</v>
      </c>
      <c r="E56" s="242" t="e">
        <f aca="false" ca="false" dt2D="false" dtr="false" t="normal">E57</f>
        <v>#GETTING_DATA</v>
      </c>
    </row>
    <row hidden="true" ht="47.25" outlineLevel="0" r="57">
      <c r="A57" s="53" t="s">
        <v>263</v>
      </c>
      <c r="B57" s="126" t="s">
        <v>376</v>
      </c>
      <c r="C57" s="126" t="n">
        <v>200</v>
      </c>
      <c r="D57" s="138" t="e">
        <f aca="false" ca="false" dt2D="false" dtr="false" t="normal">'[1]приложение 9'!H94</f>
        <v>#GETTING_DATA</v>
      </c>
      <c r="E57" s="138" t="e">
        <f aca="false" ca="false" dt2D="false" dtr="false" t="normal">'[1]приложение 9'!J94</f>
        <v>#GETTING_DATA</v>
      </c>
    </row>
    <row ht="15.75" outlineLevel="0" r="58">
      <c r="A58" s="53" t="s">
        <v>377</v>
      </c>
      <c r="B58" s="126" t="s">
        <v>378</v>
      </c>
      <c r="C58" s="126" t="s">
        <v>254</v>
      </c>
      <c r="D58" s="138" t="e">
        <f aca="false" ca="false" dt2D="false" dtr="false" t="normal">D59</f>
        <v>#GETTING_DATA</v>
      </c>
      <c r="E58" s="138" t="e">
        <f aca="false" ca="false" dt2D="false" dtr="false" t="normal">E59</f>
        <v>#GETTING_DATA</v>
      </c>
    </row>
    <row ht="47.25" outlineLevel="0" r="59">
      <c r="A59" s="53" t="s">
        <v>263</v>
      </c>
      <c r="B59" s="126" t="s">
        <v>378</v>
      </c>
      <c r="C59" s="126" t="s">
        <v>292</v>
      </c>
      <c r="D59" s="138" t="e">
        <f aca="false" ca="false" dt2D="false" dtr="false" t="normal">'[1]приложение 9'!I96</f>
        <v>#GETTING_DATA</v>
      </c>
      <c r="E59" s="138" t="e">
        <f aca="false" ca="false" dt2D="false" dtr="false" t="normal">'[1]приложение 9'!K96</f>
        <v>#GETTING_DATA</v>
      </c>
    </row>
    <row ht="31.5" outlineLevel="0" r="60">
      <c r="A60" s="240" t="s">
        <v>379</v>
      </c>
      <c r="B60" s="241" t="s">
        <v>380</v>
      </c>
      <c r="C60" s="241" t="s">
        <v>254</v>
      </c>
      <c r="D60" s="242" t="e">
        <f aca="false" ca="false" dt2D="false" dtr="false" t="normal">D61</f>
        <v>#GETTING_DATA</v>
      </c>
      <c r="E60" s="242" t="e">
        <f aca="false" ca="false" dt2D="false" dtr="false" t="normal">E61</f>
        <v>#GETTING_DATA</v>
      </c>
    </row>
    <row ht="47.25" outlineLevel="0" r="61">
      <c r="A61" s="53" t="s">
        <v>263</v>
      </c>
      <c r="B61" s="126" t="s">
        <v>380</v>
      </c>
      <c r="C61" s="126" t="n">
        <v>200</v>
      </c>
      <c r="D61" s="138" t="e">
        <f aca="false" ca="false" dt2D="false" dtr="false" t="normal">'[1]приложение 9'!H98</f>
        <v>#GETTING_DATA</v>
      </c>
      <c r="E61" s="138" t="e">
        <f aca="false" ca="false" dt2D="false" dtr="false" t="normal">'[1]приложение 9'!J98</f>
        <v>#GETTING_DATA</v>
      </c>
    </row>
    <row ht="94.5" outlineLevel="0" r="62">
      <c r="A62" s="240" t="s">
        <v>381</v>
      </c>
      <c r="B62" s="126" t="s">
        <v>382</v>
      </c>
      <c r="C62" s="126" t="s">
        <v>254</v>
      </c>
      <c r="D62" s="138" t="e">
        <f aca="false" ca="false" dt2D="false" dtr="false" t="normal">D63</f>
        <v>#GETTING_DATA</v>
      </c>
      <c r="E62" s="138" t="e">
        <f aca="false" ca="false" dt2D="false" dtr="false" t="normal">E63</f>
        <v>#GETTING_DATA</v>
      </c>
    </row>
    <row ht="47.25" outlineLevel="0" r="63">
      <c r="A63" s="53" t="s">
        <v>327</v>
      </c>
      <c r="B63" s="126" t="s">
        <v>382</v>
      </c>
      <c r="C63" s="126" t="s">
        <v>292</v>
      </c>
      <c r="D63" s="138" t="e">
        <f aca="false" ca="false" dt2D="false" dtr="false" t="normal">'[1]приложение 9'!I100</f>
        <v>#GETTING_DATA</v>
      </c>
      <c r="E63" s="138" t="e">
        <f aca="false" ca="false" dt2D="false" dtr="false" t="normal">'[1]приложение 9'!K100</f>
        <v>#GETTING_DATA</v>
      </c>
    </row>
    <row ht="94.5" outlineLevel="0" r="64">
      <c r="A64" s="240" t="s">
        <v>383</v>
      </c>
      <c r="B64" s="126" t="s">
        <v>384</v>
      </c>
      <c r="C64" s="126" t="s">
        <v>254</v>
      </c>
      <c r="D64" s="138" t="e">
        <f aca="false" ca="false" dt2D="false" dtr="false" t="normal">D65</f>
        <v>#GETTING_DATA</v>
      </c>
      <c r="E64" s="138" t="e">
        <f aca="false" ca="false" dt2D="false" dtr="false" t="normal">E65</f>
        <v>#GETTING_DATA</v>
      </c>
    </row>
    <row customHeight="true" ht="46.5" outlineLevel="0" r="65">
      <c r="A65" s="53" t="s">
        <v>327</v>
      </c>
      <c r="B65" s="126" t="s">
        <v>384</v>
      </c>
      <c r="C65" s="126" t="s">
        <v>292</v>
      </c>
      <c r="D65" s="138" t="e">
        <f aca="false" ca="false" dt2D="false" dtr="false" t="normal">'[1]приложение 9'!I102</f>
        <v>#GETTING_DATA</v>
      </c>
      <c r="E65" s="138" t="e">
        <f aca="false" ca="false" dt2D="false" dtr="false" t="normal">'[1]приложение 9'!K102</f>
        <v>#GETTING_DATA</v>
      </c>
    </row>
    <row hidden="true" ht="94.5" outlineLevel="0" r="66">
      <c r="A66" s="53" t="s">
        <v>385</v>
      </c>
      <c r="B66" s="126" t="s">
        <v>386</v>
      </c>
      <c r="C66" s="126" t="s">
        <v>254</v>
      </c>
      <c r="D66" s="138" t="e">
        <f aca="false" ca="false" dt2D="false" dtr="false" t="normal">D67</f>
        <v>#GETTING_DATA</v>
      </c>
      <c r="E66" s="138" t="e">
        <f aca="false" ca="false" dt2D="false" dtr="false" t="normal">E67</f>
        <v>#GETTING_DATA</v>
      </c>
    </row>
    <row hidden="true" ht="47.25" outlineLevel="0" r="67">
      <c r="A67" s="53" t="s">
        <v>289</v>
      </c>
      <c r="B67" s="126" t="s">
        <v>386</v>
      </c>
      <c r="C67" s="126" t="s">
        <v>292</v>
      </c>
      <c r="D67" s="138" t="e">
        <f aca="false" ca="false" dt2D="false" dtr="false" t="normal">'[1]приложение 9'!I104</f>
        <v>#GETTING_DATA</v>
      </c>
      <c r="E67" s="138" t="e">
        <f aca="false" ca="false" dt2D="false" dtr="false" t="normal">'[1]приложение 9'!K104</f>
        <v>#GETTING_DATA</v>
      </c>
    </row>
    <row ht="78.75" outlineLevel="0" r="68">
      <c r="A68" s="53" t="s">
        <v>387</v>
      </c>
      <c r="B68" s="126" t="s">
        <v>388</v>
      </c>
      <c r="C68" s="126" t="s">
        <v>254</v>
      </c>
      <c r="D68" s="138" t="e">
        <f aca="false" ca="false" dt2D="false" dtr="false" t="normal">D69</f>
        <v>#GETTING_DATA</v>
      </c>
      <c r="E68" s="138" t="e">
        <f aca="false" ca="false" dt2D="false" dtr="false" t="normal">E69</f>
        <v>#GETTING_DATA</v>
      </c>
    </row>
    <row ht="15.75" outlineLevel="0" r="69">
      <c r="A69" s="53" t="s">
        <v>268</v>
      </c>
      <c r="B69" s="126" t="s">
        <v>388</v>
      </c>
      <c r="C69" s="126" t="s">
        <v>269</v>
      </c>
      <c r="D69" s="138" t="e">
        <f aca="false" ca="false" dt2D="false" dtr="false" t="normal">'[1]приложение 9'!I106</f>
        <v>#GETTING_DATA</v>
      </c>
      <c r="E69" s="138" t="e">
        <f aca="false" ca="false" dt2D="false" dtr="false" t="normal">'[1]приложение 9'!K106</f>
        <v>#GETTING_DATA</v>
      </c>
    </row>
    <row ht="31.5" outlineLevel="0" r="70">
      <c r="A70" s="131" t="s">
        <v>415</v>
      </c>
      <c r="B70" s="132" t="s">
        <v>416</v>
      </c>
      <c r="C70" s="250" t="n"/>
      <c r="D70" s="148" t="e">
        <f aca="false" ca="false" dt2D="false" dtr="false" t="normal">D71+D73</f>
        <v>#GETTING_DATA</v>
      </c>
      <c r="E70" s="148" t="e">
        <f aca="false" ca="false" dt2D="false" dtr="false" t="normal">E71+E73</f>
        <v>#GETTING_DATA</v>
      </c>
    </row>
    <row ht="31.5" outlineLevel="0" r="71">
      <c r="A71" s="240" t="s">
        <v>419</v>
      </c>
      <c r="B71" s="241" t="s">
        <v>420</v>
      </c>
      <c r="C71" s="241" t="s">
        <v>254</v>
      </c>
      <c r="D71" s="249" t="e">
        <f aca="false" ca="false" dt2D="false" dtr="false" t="normal">D72</f>
        <v>#GETTING_DATA</v>
      </c>
      <c r="E71" s="249" t="e">
        <f aca="false" ca="false" dt2D="false" dtr="false" t="normal">E72</f>
        <v>#GETTING_DATA</v>
      </c>
    </row>
    <row ht="31.5" outlineLevel="0" r="72">
      <c r="A72" s="53" t="s">
        <v>421</v>
      </c>
      <c r="B72" s="126" t="s">
        <v>420</v>
      </c>
      <c r="C72" s="126" t="n">
        <v>300</v>
      </c>
      <c r="D72" s="144" t="e">
        <f aca="false" ca="false" dt2D="false" dtr="false" t="normal">'[1]приложение 9'!H128</f>
        <v>#GETTING_DATA</v>
      </c>
      <c r="E72" s="144" t="e">
        <f aca="false" ca="false" dt2D="false" dtr="false" t="normal">'[1]приложение 9'!J128</f>
        <v>#GETTING_DATA</v>
      </c>
    </row>
    <row ht="78.75" outlineLevel="0" r="73">
      <c r="A73" s="245" t="s">
        <v>423</v>
      </c>
      <c r="B73" s="246" t="s">
        <v>424</v>
      </c>
      <c r="C73" s="246" t="s">
        <v>254</v>
      </c>
      <c r="D73" s="242" t="e">
        <f aca="false" ca="false" dt2D="false" dtr="false" t="normal">D74</f>
        <v>#GETTING_DATA</v>
      </c>
      <c r="E73" s="242" t="e">
        <f aca="false" ca="false" dt2D="false" dtr="false" t="normal">E74</f>
        <v>#GETTING_DATA</v>
      </c>
    </row>
    <row ht="31.5" outlineLevel="0" r="74">
      <c r="A74" s="53" t="s">
        <v>548</v>
      </c>
      <c r="B74" s="143" t="s">
        <v>424</v>
      </c>
      <c r="C74" s="143" t="n">
        <v>300</v>
      </c>
      <c r="D74" s="138" t="e">
        <f aca="false" ca="false" dt2D="false" dtr="false" t="normal">'[1]приложение 9'!H131</f>
        <v>#GETTING_DATA</v>
      </c>
      <c r="E74" s="138" t="e">
        <f aca="false" ca="false" dt2D="false" dtr="false" t="normal">'[1]приложение 9'!J131</f>
        <v>#GETTING_DATA</v>
      </c>
    </row>
    <row ht="63" outlineLevel="0" r="75">
      <c r="A75" s="131" t="s">
        <v>285</v>
      </c>
      <c r="B75" s="132" t="s">
        <v>286</v>
      </c>
      <c r="C75" s="132" t="n"/>
      <c r="D75" s="148" t="e">
        <f aca="false" ca="false" dt2D="false" dtr="false" t="normal">D76</f>
        <v>#GETTING_DATA</v>
      </c>
      <c r="E75" s="148" t="e">
        <f aca="false" ca="false" dt2D="false" dtr="false" t="normal">E76</f>
        <v>#GETTING_DATA</v>
      </c>
    </row>
    <row ht="47.25" outlineLevel="0" r="76">
      <c r="A76" s="240" t="s">
        <v>287</v>
      </c>
      <c r="B76" s="241" t="s">
        <v>288</v>
      </c>
      <c r="C76" s="241" t="s">
        <v>254</v>
      </c>
      <c r="D76" s="249" t="e">
        <f aca="false" ca="false" dt2D="false" dtr="false" t="normal">D77</f>
        <v>#GETTING_DATA</v>
      </c>
      <c r="E76" s="249" t="e">
        <f aca="false" ca="false" dt2D="false" dtr="false" t="normal">E77</f>
        <v>#GETTING_DATA</v>
      </c>
    </row>
    <row ht="47.25" outlineLevel="0" r="77">
      <c r="A77" s="53" t="s">
        <v>263</v>
      </c>
      <c r="B77" s="126" t="s">
        <v>288</v>
      </c>
      <c r="C77" s="126" t="n">
        <v>200</v>
      </c>
      <c r="D77" s="144" t="e">
        <f aca="false" ca="false" dt2D="false" dtr="false" t="normal">'[1]приложение 9'!H41</f>
        <v>#GETTING_DATA</v>
      </c>
      <c r="E77" s="144" t="e">
        <f aca="false" ca="false" dt2D="false" dtr="false" t="normal">'[1]приложение 9'!J41</f>
        <v>#GETTING_DATA</v>
      </c>
    </row>
    <row ht="63" outlineLevel="0" r="78">
      <c r="A78" s="131" t="s">
        <v>389</v>
      </c>
      <c r="B78" s="132" t="s">
        <v>390</v>
      </c>
      <c r="C78" s="250" t="n"/>
      <c r="D78" s="148" t="e">
        <f aca="false" ca="false" dt2D="false" dtr="false" t="normal">D79+D81+D85+D83</f>
        <v>#GETTING_DATA</v>
      </c>
      <c r="E78" s="148" t="e">
        <f aca="false" ca="false" dt2D="false" dtr="false" t="normal">E79+E81+E85+E83</f>
        <v>#GETTING_DATA</v>
      </c>
    </row>
    <row ht="31.5" outlineLevel="0" r="79">
      <c r="A79" s="240" t="s">
        <v>393</v>
      </c>
      <c r="B79" s="241" t="s">
        <v>394</v>
      </c>
      <c r="C79" s="241" t="s">
        <v>254</v>
      </c>
      <c r="D79" s="249" t="e">
        <f aca="false" ca="false" dt2D="false" dtr="false" t="normal">D80</f>
        <v>#GETTING_DATA</v>
      </c>
      <c r="E79" s="249" t="e">
        <f aca="false" ca="false" dt2D="false" dtr="false" t="normal">E80</f>
        <v>#GETTING_DATA</v>
      </c>
    </row>
    <row ht="47.25" outlineLevel="0" r="80">
      <c r="A80" s="53" t="s">
        <v>263</v>
      </c>
      <c r="B80" s="126" t="s">
        <v>394</v>
      </c>
      <c r="C80" s="126" t="n">
        <v>200</v>
      </c>
      <c r="D80" s="144" t="e">
        <f aca="false" ca="false" dt2D="false" dtr="false" t="normal">'[1]приложение 9'!H111</f>
        <v>#GETTING_DATA</v>
      </c>
      <c r="E80" s="144" t="e">
        <f aca="false" ca="false" dt2D="false" dtr="false" t="normal">'[1]приложение 9'!J111</f>
        <v>#GETTING_DATA</v>
      </c>
    </row>
    <row ht="47.25" outlineLevel="0" r="81">
      <c r="A81" s="240" t="s">
        <v>401</v>
      </c>
      <c r="B81" s="126" t="s">
        <v>402</v>
      </c>
      <c r="C81" s="126" t="s">
        <v>254</v>
      </c>
      <c r="D81" s="144" t="e">
        <f aca="false" ca="false" dt2D="false" dtr="false" t="normal">D82</f>
        <v>#GETTING_DATA</v>
      </c>
      <c r="E81" s="144" t="e">
        <f aca="false" ca="false" dt2D="false" dtr="false" t="normal">E82</f>
        <v>#GETTING_DATA</v>
      </c>
    </row>
    <row ht="47.25" outlineLevel="0" r="82">
      <c r="A82" s="53" t="s">
        <v>289</v>
      </c>
      <c r="B82" s="126" t="s">
        <v>402</v>
      </c>
      <c r="C82" s="126" t="n">
        <v>200</v>
      </c>
      <c r="D82" s="144" t="e">
        <f aca="false" ca="false" dt2D="false" dtr="false" t="normal">'[1]приложение 9'!H114</f>
        <v>#GETTING_DATA</v>
      </c>
      <c r="E82" s="144" t="e">
        <f aca="false" ca="false" dt2D="false" dtr="false" t="normal">'[1]приложение 9'!J114</f>
        <v>#GETTING_DATA</v>
      </c>
    </row>
    <row ht="15.75" outlineLevel="0" r="83">
      <c r="A83" s="240" t="s">
        <v>403</v>
      </c>
      <c r="B83" s="126" t="s">
        <v>404</v>
      </c>
      <c r="C83" s="126" t="s">
        <v>254</v>
      </c>
      <c r="D83" s="144" t="e">
        <f aca="false" ca="false" dt2D="false" dtr="false" t="normal">D84</f>
        <v>#GETTING_DATA</v>
      </c>
      <c r="E83" s="144" t="e">
        <f aca="false" ca="false" dt2D="false" dtr="false" t="normal">E84</f>
        <v>#GETTING_DATA</v>
      </c>
    </row>
    <row ht="47.25" outlineLevel="0" r="84">
      <c r="A84" s="53" t="s">
        <v>289</v>
      </c>
      <c r="B84" s="126" t="s">
        <v>404</v>
      </c>
      <c r="C84" s="126" t="s">
        <v>292</v>
      </c>
      <c r="D84" s="144" t="e">
        <f aca="false" ca="false" dt2D="false" dtr="false" t="normal">'[1]приложение 11'!E82</f>
        <v>#GETTING_DATA</v>
      </c>
      <c r="E84" s="144" t="e">
        <f aca="false" ca="false" dt2D="false" dtr="false" t="normal">'[1]приложение 11'!F82</f>
        <v>#GETTING_DATA</v>
      </c>
    </row>
    <row customHeight="true" ht="112.5" outlineLevel="0" r="85">
      <c r="A85" s="240" t="s">
        <v>549</v>
      </c>
      <c r="B85" s="241" t="s">
        <v>406</v>
      </c>
      <c r="C85" s="241" t="s">
        <v>254</v>
      </c>
      <c r="D85" s="249" t="e">
        <f aca="false" ca="false" dt2D="false" dtr="false" t="normal">D86</f>
        <v>#GETTING_DATA</v>
      </c>
      <c r="E85" s="249" t="e">
        <f aca="false" ca="false" dt2D="false" dtr="false" t="normal">E86</f>
        <v>#GETTING_DATA</v>
      </c>
    </row>
    <row ht="15.75" outlineLevel="0" r="86">
      <c r="A86" s="53" t="s">
        <v>550</v>
      </c>
      <c r="B86" s="126" t="s">
        <v>406</v>
      </c>
      <c r="C86" s="126" t="n">
        <v>500</v>
      </c>
      <c r="D86" s="144" t="e">
        <f aca="false" ca="false" dt2D="false" dtr="false" t="normal">'[1]приложение 9'!I118</f>
        <v>#GETTING_DATA</v>
      </c>
      <c r="E86" s="144" t="e">
        <f aca="false" ca="false" dt2D="false" dtr="false" t="normal">'[1]приложение 9'!K118</f>
        <v>#GETTING_DATA</v>
      </c>
    </row>
    <row ht="47.25" outlineLevel="0" r="87">
      <c r="A87" s="131" t="s">
        <v>551</v>
      </c>
      <c r="B87" s="132" t="s">
        <v>408</v>
      </c>
      <c r="C87" s="250" t="n"/>
      <c r="D87" s="148" t="e">
        <f aca="false" ca="false" dt2D="false" dtr="false" t="normal">D88</f>
        <v>#GETTING_DATA</v>
      </c>
      <c r="E87" s="148" t="e">
        <f aca="false" ca="false" dt2D="false" dtr="false" t="normal">E88</f>
        <v>#GETTING_DATA</v>
      </c>
    </row>
    <row customHeight="true" ht="36.75" outlineLevel="0" r="88">
      <c r="A88" s="240" t="s">
        <v>413</v>
      </c>
      <c r="B88" s="241" t="s">
        <v>414</v>
      </c>
      <c r="C88" s="241" t="s">
        <v>254</v>
      </c>
      <c r="D88" s="249" t="e">
        <f aca="false" ca="false" dt2D="false" dtr="false" t="normal">D89</f>
        <v>#GETTING_DATA</v>
      </c>
      <c r="E88" s="249" t="e">
        <f aca="false" ca="false" dt2D="false" dtr="false" t="normal">E89</f>
        <v>#GETTING_DATA</v>
      </c>
    </row>
    <row customHeight="true" ht="51" outlineLevel="0" r="89">
      <c r="A89" s="53" t="s">
        <v>263</v>
      </c>
      <c r="B89" s="126" t="s">
        <v>414</v>
      </c>
      <c r="C89" s="126" t="n">
        <v>200</v>
      </c>
      <c r="D89" s="144" t="e">
        <f aca="false" ca="false" dt2D="false" dtr="false" t="normal">'[1]приложение 9'!H123</f>
        <v>#GETTING_DATA</v>
      </c>
      <c r="E89" s="144" t="e">
        <f aca="false" ca="false" dt2D="false" dtr="false" t="normal">'[1]приложение 9'!J123</f>
        <v>#GETTING_DATA</v>
      </c>
    </row>
    <row hidden="true" ht="31.5" outlineLevel="0" r="90">
      <c r="A90" s="131" t="s">
        <v>357</v>
      </c>
      <c r="B90" s="132" t="s">
        <v>358</v>
      </c>
      <c r="C90" s="132" t="n"/>
      <c r="D90" s="148" t="e">
        <f aca="false" ca="false" dt2D="false" dtr="false" t="normal">D91</f>
        <v>#GETTING_DATA</v>
      </c>
      <c r="E90" s="148" t="n">
        <f aca="false" ca="false" dt2D="false" dtr="false" t="normal">E91</f>
        <v>0</v>
      </c>
    </row>
    <row hidden="true" ht="126" outlineLevel="0" r="91">
      <c r="A91" s="240" t="s">
        <v>361</v>
      </c>
      <c r="B91" s="126" t="s">
        <v>362</v>
      </c>
      <c r="C91" s="126" t="s">
        <v>254</v>
      </c>
      <c r="D91" s="144" t="e">
        <f aca="false" ca="false" dt2D="false" dtr="false" t="normal">D92</f>
        <v>#GETTING_DATA</v>
      </c>
      <c r="E91" s="144" t="n">
        <f aca="false" ca="false" dt2D="false" dtr="false" t="normal">E92</f>
        <v>0</v>
      </c>
    </row>
    <row hidden="true" ht="15.75" outlineLevel="0" r="92">
      <c r="A92" s="53" t="s">
        <v>356</v>
      </c>
      <c r="B92" s="126" t="s">
        <v>362</v>
      </c>
      <c r="C92" s="126" t="s">
        <v>269</v>
      </c>
      <c r="D92" s="144" t="e">
        <f aca="false" ca="false" dt2D="false" dtr="false" t="normal">'[1]приложение 9'!I83</f>
        <v>#GETTING_DATA</v>
      </c>
      <c r="E92" s="144" t="n"/>
    </row>
    <row customHeight="true" ht="45" outlineLevel="0" r="93">
      <c r="A93" s="131" t="s">
        <v>319</v>
      </c>
      <c r="B93" s="132" t="s">
        <v>320</v>
      </c>
      <c r="C93" s="132" t="n"/>
      <c r="D93" s="148" t="e">
        <f aca="false" ca="false" dt2D="false" dtr="false" t="normal">D94+D96+D98</f>
        <v>#GETTING_DATA</v>
      </c>
      <c r="E93" s="148" t="e">
        <f aca="false" ca="false" dt2D="false" dtr="false" t="normal">E94+E96+E98</f>
        <v>#GETTING_DATA</v>
      </c>
    </row>
    <row hidden="true" ht="47.25" outlineLevel="0" r="94">
      <c r="A94" s="53" t="s">
        <v>328</v>
      </c>
      <c r="B94" s="126" t="s">
        <v>329</v>
      </c>
      <c r="C94" s="126" t="s">
        <v>254</v>
      </c>
      <c r="D94" s="144" t="e">
        <f aca="false" ca="false" dt2D="false" dtr="false" t="normal">D95</f>
        <v>#GETTING_DATA</v>
      </c>
      <c r="E94" s="144" t="e">
        <f aca="false" ca="false" dt2D="false" dtr="false" t="normal">E95</f>
        <v>#GETTING_DATA</v>
      </c>
    </row>
    <row hidden="true" ht="47.25" outlineLevel="0" r="95">
      <c r="A95" s="53" t="s">
        <v>507</v>
      </c>
      <c r="B95" s="126" t="s">
        <v>329</v>
      </c>
      <c r="C95" s="126" t="s">
        <v>292</v>
      </c>
      <c r="D95" s="144" t="e">
        <f aca="false" ca="false" dt2D="false" dtr="false" t="normal">'[1]приложение 9'!I58</f>
        <v>#GETTING_DATA</v>
      </c>
      <c r="E95" s="144" t="e">
        <f aca="false" ca="false" dt2D="false" dtr="false" t="normal">'[1]приложение 9'!K59</f>
        <v>#GETTING_DATA</v>
      </c>
    </row>
    <row ht="31.5" outlineLevel="0" r="96">
      <c r="A96" s="240" t="s">
        <v>325</v>
      </c>
      <c r="B96" s="126" t="s">
        <v>326</v>
      </c>
      <c r="C96" s="126" t="s">
        <v>254</v>
      </c>
      <c r="D96" s="144" t="e">
        <f aca="false" ca="false" dt2D="false" dtr="false" t="normal">D97</f>
        <v>#GETTING_DATA</v>
      </c>
      <c r="E96" s="144" t="e">
        <f aca="false" ca="false" dt2D="false" dtr="false" t="normal">E97</f>
        <v>#GETTING_DATA</v>
      </c>
    </row>
    <row customHeight="true" ht="36" outlineLevel="0" r="97">
      <c r="A97" s="53" t="s">
        <v>330</v>
      </c>
      <c r="B97" s="126" t="s">
        <v>326</v>
      </c>
      <c r="C97" s="126" t="s">
        <v>292</v>
      </c>
      <c r="D97" s="144" t="e">
        <f aca="false" ca="false" dt2D="false" dtr="false" t="normal">'[1]приложение 9'!I57</f>
        <v>#GETTING_DATA</v>
      </c>
      <c r="E97" s="144" t="e">
        <f aca="false" ca="false" dt2D="false" dtr="false" t="normal">'[1]приложение 9'!K57</f>
        <v>#GETTING_DATA</v>
      </c>
    </row>
    <row ht="31.5" outlineLevel="0" r="98">
      <c r="A98" s="240" t="s">
        <v>331</v>
      </c>
      <c r="B98" s="126" t="s">
        <v>332</v>
      </c>
      <c r="C98" s="126" t="s">
        <v>254</v>
      </c>
      <c r="D98" s="144" t="e">
        <f aca="false" ca="false" dt2D="false" dtr="false" t="normal">D99</f>
        <v>#GETTING_DATA</v>
      </c>
      <c r="E98" s="144" t="e">
        <f aca="false" ca="false" dt2D="false" dtr="false" t="normal">E99</f>
        <v>#GETTING_DATA</v>
      </c>
    </row>
    <row customHeight="true" ht="36.75" outlineLevel="0" r="99">
      <c r="A99" s="53" t="s">
        <v>330</v>
      </c>
      <c r="B99" s="126" t="s">
        <v>332</v>
      </c>
      <c r="C99" s="126" t="s">
        <v>292</v>
      </c>
      <c r="D99" s="144" t="e">
        <f aca="false" ca="false" dt2D="false" dtr="false" t="normal">'[1]приложение 9'!I61</f>
        <v>#GETTING_DATA</v>
      </c>
      <c r="E99" s="144" t="e">
        <f aca="false" ca="false" dt2D="false" dtr="false" t="normal">'[1]приложение 9'!K61</f>
        <v>#GETTING_DATA</v>
      </c>
    </row>
    <row hidden="true" ht="63" outlineLevel="0" r="100">
      <c r="A100" s="129" t="s">
        <v>486</v>
      </c>
      <c r="B100" s="134" t="s">
        <v>433</v>
      </c>
      <c r="C100" s="134" t="n"/>
      <c r="D100" s="146" t="n">
        <f aca="false" ca="false" dt2D="false" dtr="false" t="normal">D101</f>
        <v>0</v>
      </c>
      <c r="E100" s="146" t="n">
        <f aca="false" ca="false" dt2D="false" dtr="false" t="normal">E101</f>
        <v>0</v>
      </c>
    </row>
    <row hidden="true" ht="47.25" outlineLevel="0" r="101">
      <c r="A101" s="278" t="s">
        <v>434</v>
      </c>
      <c r="B101" s="279" t="s">
        <v>435</v>
      </c>
      <c r="C101" s="279" t="n"/>
      <c r="D101" s="280" t="n">
        <f aca="false" ca="false" dt2D="false" dtr="false" t="normal">D102</f>
        <v>0</v>
      </c>
      <c r="E101" s="280" t="n">
        <f aca="false" ca="false" dt2D="false" dtr="false" t="normal">E102</f>
        <v>0</v>
      </c>
    </row>
    <row hidden="true" ht="47.25" outlineLevel="0" r="102">
      <c r="A102" s="278" t="s">
        <v>436</v>
      </c>
      <c r="B102" s="279" t="s">
        <v>437</v>
      </c>
      <c r="C102" s="279" t="n"/>
      <c r="D102" s="280" t="n"/>
      <c r="E102" s="280" t="n"/>
    </row>
    <row hidden="true" ht="63" outlineLevel="0" r="103">
      <c r="A103" s="281" t="s">
        <v>440</v>
      </c>
      <c r="B103" s="277" t="s">
        <v>441</v>
      </c>
      <c r="C103" s="277" t="s">
        <v>254</v>
      </c>
      <c r="D103" s="272" t="n"/>
      <c r="E103" s="272" t="n"/>
    </row>
    <row hidden="true" ht="47.25" outlineLevel="0" r="104">
      <c r="A104" s="273" t="s">
        <v>330</v>
      </c>
      <c r="B104" s="277" t="s">
        <v>441</v>
      </c>
      <c r="C104" s="277" t="s">
        <v>292</v>
      </c>
      <c r="D104" s="272" t="n"/>
      <c r="E104" s="272" t="n"/>
    </row>
    <row ht="47.25" outlineLevel="0" r="105">
      <c r="A105" s="131" t="s">
        <v>552</v>
      </c>
      <c r="B105" s="132" t="n">
        <v>9000000000</v>
      </c>
      <c r="C105" s="132" t="s">
        <v>254</v>
      </c>
      <c r="D105" s="148" t="e">
        <f aca="false" ca="false" dt2D="false" dtr="false" t="normal">D106</f>
        <v>#GETTING_DATA</v>
      </c>
      <c r="E105" s="148" t="e">
        <f aca="false" ca="false" dt2D="false" dtr="false" t="normal">E106</f>
        <v>#GETTING_DATA</v>
      </c>
    </row>
    <row ht="15.75" outlineLevel="0" r="106">
      <c r="A106" s="131" t="s">
        <v>270</v>
      </c>
      <c r="B106" s="132" t="n">
        <v>9090000000</v>
      </c>
      <c r="C106" s="132" t="s">
        <v>254</v>
      </c>
      <c r="D106" s="148" t="e">
        <f aca="false" ca="false" dt2D="false" dtr="false" t="normal">D107+D109+D111</f>
        <v>#GETTING_DATA</v>
      </c>
      <c r="E106" s="148" t="e">
        <f aca="false" ca="false" dt2D="false" dtr="false" t="normal">E107+E109+E111</f>
        <v>#GETTING_DATA</v>
      </c>
    </row>
    <row ht="31.5" outlineLevel="0" r="107">
      <c r="A107" s="245" t="s">
        <v>278</v>
      </c>
      <c r="B107" s="241" t="n">
        <v>9090020001</v>
      </c>
      <c r="C107" s="241" t="s">
        <v>254</v>
      </c>
      <c r="D107" s="249" t="n">
        <f aca="false" ca="false" dt2D="false" dtr="false" t="normal">D108</f>
        <v>518331.23</v>
      </c>
      <c r="E107" s="249" t="e">
        <f aca="false" ca="false" dt2D="false" dtr="false" t="normal">E108</f>
        <v>#GETTING_DATA</v>
      </c>
    </row>
    <row customHeight="true" ht="19.5" outlineLevel="0" r="108">
      <c r="A108" s="48" t="s">
        <v>264</v>
      </c>
      <c r="B108" s="126" t="n">
        <v>9090020001</v>
      </c>
      <c r="C108" s="126" t="n">
        <v>800</v>
      </c>
      <c r="D108" s="144" t="n">
        <f aca="false" ca="false" dt2D="false" dtr="false" t="normal">'приложение 9   '!H31</f>
        <v>518331.23</v>
      </c>
      <c r="E108" s="144" t="e">
        <f aca="false" ca="false" dt2D="false" dtr="false" t="normal">'[1]приложение 9'!J31</f>
        <v>#GETTING_DATA</v>
      </c>
    </row>
    <row hidden="true" ht="31.5" outlineLevel="0" r="109">
      <c r="A109" s="240" t="s">
        <v>281</v>
      </c>
      <c r="B109" s="241" t="n">
        <v>9090020004</v>
      </c>
      <c r="C109" s="241" t="s">
        <v>254</v>
      </c>
      <c r="D109" s="249" t="e">
        <f aca="false" ca="false" dt2D="false" dtr="false" t="normal">D110</f>
        <v>#GETTING_DATA</v>
      </c>
      <c r="E109" s="249" t="e">
        <f aca="false" ca="false" dt2D="false" dtr="false" t="normal">E110</f>
        <v>#GETTING_DATA</v>
      </c>
    </row>
    <row hidden="true" ht="15.75" outlineLevel="0" r="110">
      <c r="A110" s="53" t="s">
        <v>264</v>
      </c>
      <c r="B110" s="126" t="n">
        <v>9090020004</v>
      </c>
      <c r="C110" s="126" t="n">
        <v>800</v>
      </c>
      <c r="D110" s="144" t="e">
        <f aca="false" ca="false" dt2D="false" dtr="false" t="normal">'[1]приложение 9'!H34</f>
        <v>#GETTING_DATA</v>
      </c>
      <c r="E110" s="144" t="e">
        <f aca="false" ca="false" dt2D="false" dtr="false" t="normal">'[1]приложение 9'!J34</f>
        <v>#GETTING_DATA</v>
      </c>
    </row>
    <row hidden="true" ht="31.5" outlineLevel="0" r="111">
      <c r="A111" s="240" t="s">
        <v>273</v>
      </c>
      <c r="B111" s="241" t="n">
        <v>9099030090</v>
      </c>
      <c r="C111" s="241" t="s">
        <v>254</v>
      </c>
      <c r="D111" s="249" t="e">
        <f aca="false" ca="false" dt2D="false" dtr="false" t="normal">D112</f>
        <v>#GETTING_DATA</v>
      </c>
      <c r="E111" s="249" t="e">
        <f aca="false" ca="false" dt2D="false" dtr="false" t="normal">E112</f>
        <v>#GETTING_DATA</v>
      </c>
    </row>
    <row hidden="true" ht="110.25" outlineLevel="0" r="112">
      <c r="A112" s="48" t="s">
        <v>553</v>
      </c>
      <c r="B112" s="150" t="n">
        <v>9099030090</v>
      </c>
      <c r="C112" s="150" t="n">
        <v>100</v>
      </c>
      <c r="D112" s="153" t="e">
        <f aca="false" ca="false" dt2D="false" dtr="false" t="normal">'[1]приложение 9'!H28</f>
        <v>#GETTING_DATA</v>
      </c>
      <c r="E112" s="153" t="e">
        <f aca="false" ca="false" dt2D="false" dtr="false" t="normal">'[1]приложение 9'!J28</f>
        <v>#GETTING_DATA</v>
      </c>
    </row>
    <row ht="63" outlineLevel="0" r="113">
      <c r="A113" s="282" t="s">
        <v>444</v>
      </c>
      <c r="B113" s="283" t="s">
        <v>445</v>
      </c>
      <c r="C113" s="150" t="n"/>
      <c r="D113" s="263" t="e">
        <f aca="false" ca="false" dt2D="false" dtr="false" t="normal">D114</f>
        <v>#GETTING_DATA</v>
      </c>
      <c r="E113" s="263" t="e">
        <f aca="false" ca="false" dt2D="false" dtr="false" t="normal">E114</f>
        <v>#GETTING_DATA</v>
      </c>
    </row>
    <row ht="31.5" outlineLevel="0" r="114">
      <c r="A114" s="284" t="s">
        <v>447</v>
      </c>
      <c r="B114" s="285" t="s">
        <v>448</v>
      </c>
      <c r="C114" s="126" t="s">
        <v>254</v>
      </c>
      <c r="D114" s="153" t="e">
        <f aca="false" ca="false" dt2D="false" dtr="false" t="normal">D115</f>
        <v>#GETTING_DATA</v>
      </c>
      <c r="E114" s="153" t="e">
        <f aca="false" ca="false" dt2D="false" dtr="false" t="normal">E115</f>
        <v>#GETTING_DATA</v>
      </c>
    </row>
    <row customHeight="true" ht="31.5" outlineLevel="0" r="115">
      <c r="A115" s="284" t="s">
        <v>289</v>
      </c>
      <c r="B115" s="285" t="s">
        <v>448</v>
      </c>
      <c r="C115" s="126" t="s">
        <v>292</v>
      </c>
      <c r="D115" s="153" t="e">
        <f aca="false" ca="false" dt2D="false" dtr="false" t="normal">'[1]приложение 9'!I154</f>
        <v>#GETTING_DATA</v>
      </c>
      <c r="E115" s="153" t="e">
        <f aca="false" ca="false" dt2D="false" dtr="false" t="normal">'[1]приложение 9'!K154</f>
        <v>#GETTING_DATA</v>
      </c>
    </row>
    <row ht="15.75" outlineLevel="0" r="116">
      <c r="A116" s="53" t="s">
        <v>487</v>
      </c>
      <c r="B116" s="126" t="n"/>
      <c r="C116" s="126" t="n"/>
      <c r="D116" s="144" t="e">
        <f aca="false" ca="false" dt2D="false" dtr="false" t="normal">'[1]приложение 9'!I155</f>
        <v>#GETTING_DATA</v>
      </c>
      <c r="E116" s="144" t="e">
        <f aca="false" ca="false" dt2D="false" dtr="false" t="normal">'[1]приложение 9'!K155</f>
        <v>#GETTING_DATA</v>
      </c>
    </row>
    <row ht="15.75" outlineLevel="0" r="117">
      <c r="A117" s="286" t="s">
        <v>554</v>
      </c>
      <c r="B117" s="287" t="s"/>
      <c r="C117" s="288" t="s"/>
      <c r="D117" s="127" t="e">
        <f aca="false" ca="false" dt2D="false" dtr="false" t="normal">D19+D100+D105+D116</f>
        <v>#GETTING_DATA</v>
      </c>
      <c r="E117" s="127" t="e">
        <f aca="false" ca="false" dt2D="false" dtr="false" t="normal">E19+E105+E116</f>
        <v>#GETTING_DATA</v>
      </c>
    </row>
  </sheetData>
  <mergeCells count="16">
    <mergeCell ref="E17:E18"/>
    <mergeCell ref="A117:C117"/>
    <mergeCell ref="A1:E1"/>
    <mergeCell ref="A2:E2"/>
    <mergeCell ref="A3:E3"/>
    <mergeCell ref="A4:E4"/>
    <mergeCell ref="A5:E5"/>
    <mergeCell ref="A6:E6"/>
    <mergeCell ref="A11:E11"/>
    <mergeCell ref="A12:E12"/>
    <mergeCell ref="A17:A18"/>
    <mergeCell ref="B17:C17"/>
    <mergeCell ref="D17:D18"/>
    <mergeCell ref="A13:E13"/>
    <mergeCell ref="A14:E14"/>
    <mergeCell ref="A15:E15"/>
  </mergeCells>
  <pageMargins bottom="0.75" footer="0.300000011920929" header="0.300000011920929" left="0.700000047683716" right="0.700000047683716" top="0.75"/>
</worksheet>
</file>

<file path=xl/worksheets/sheet3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8.8554699969398"/>
    <col customWidth="true" max="2" min="2" outlineLevel="0" width="19.570313162127"/>
  </cols>
  <sheetData>
    <row outlineLevel="0" r="1">
      <c r="A1" s="3" t="s">
        <v>557</v>
      </c>
      <c r="B1" s="3" t="s"/>
    </row>
    <row outlineLevel="0" r="2">
      <c r="A2" s="3" t="s">
        <v>94</v>
      </c>
      <c r="B2" s="3" t="s"/>
    </row>
    <row outlineLevel="0" r="3">
      <c r="A3" s="3" t="s">
        <v>104</v>
      </c>
      <c r="B3" s="3" t="s"/>
    </row>
    <row outlineLevel="0" r="4">
      <c r="A4" s="3" t="s">
        <v>635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3" t="n"/>
      <c r="B7" s="3" t="s"/>
    </row>
    <row outlineLevel="0" r="8">
      <c r="A8" s="3" t="n"/>
      <c r="B8" s="3" t="s"/>
    </row>
    <row outlineLevel="0" r="9">
      <c r="A9" s="3" t="n"/>
      <c r="B9" s="3" t="s"/>
    </row>
    <row ht="15.75" outlineLevel="0" r="10">
      <c r="A10" s="54" t="n"/>
      <c r="B10" s="0" t="n"/>
    </row>
    <row ht="15.75" outlineLevel="0" r="11">
      <c r="A11" s="307" t="s">
        <v>559</v>
      </c>
      <c r="B11" s="307" t="s"/>
    </row>
    <row ht="15.75" outlineLevel="0" r="12">
      <c r="A12" s="35" t="s">
        <v>571</v>
      </c>
      <c r="B12" s="35" t="s"/>
    </row>
    <row ht="18.75" outlineLevel="0" r="13">
      <c r="A13" s="111" t="n"/>
      <c r="B13" s="0" t="n"/>
    </row>
    <row ht="23.25" outlineLevel="0" r="14">
      <c r="A14" s="296" t="n"/>
      <c r="B14" s="290" t="s">
        <v>59</v>
      </c>
    </row>
    <row ht="78.75" outlineLevel="0" r="15">
      <c r="A15" s="308" t="s">
        <v>572</v>
      </c>
      <c r="B15" s="295" t="e">
        <f aca="false" ca="false" dt2D="false" dtr="false" t="normal">B16+B17+B18</f>
        <v>#GETTING_DATA</v>
      </c>
    </row>
    <row ht="63" outlineLevel="0" r="16">
      <c r="A16" s="53" t="s">
        <v>387</v>
      </c>
      <c r="B16" s="291" t="n">
        <f aca="false" ca="false" dt2D="false" dtr="false" t="normal">'приложение 8 '!I123</f>
        <v>1013811.48</v>
      </c>
    </row>
    <row ht="78.75" outlineLevel="0" r="17">
      <c r="A17" s="53" t="s">
        <v>564</v>
      </c>
      <c r="B17" s="291" t="e">
        <f aca="false" ca="false" dt2D="false" dtr="false" t="normal">'[4]приложение 8 '!I133</f>
        <v>#GETTING_DATA</v>
      </c>
    </row>
    <row customHeight="true" ht="109.5" outlineLevel="0" r="18">
      <c r="A18" s="53" t="s">
        <v>565</v>
      </c>
      <c r="B18" s="291" t="n">
        <f aca="false" ca="false" dt2D="false" dtr="false" t="normal">'приложение 8 '!I97</f>
        <v>155290.57</v>
      </c>
    </row>
    <row hidden="true" ht="78.75" outlineLevel="0" r="19">
      <c r="A19" s="292" t="s">
        <v>361</v>
      </c>
      <c r="B19" s="293" t="n"/>
    </row>
    <row ht="47.25" outlineLevel="0" r="20">
      <c r="A20" s="309" t="s">
        <v>573</v>
      </c>
      <c r="B20" s="295" t="e">
        <f aca="false" ca="false" dt2D="false" dtr="false" t="normal">B21+B22+B23</f>
        <v>#GETTING_DATA</v>
      </c>
    </row>
    <row customHeight="true" ht="19.5" outlineLevel="0" r="21">
      <c r="A21" s="53" t="s">
        <v>471</v>
      </c>
      <c r="B21" s="291" t="e">
        <f aca="false" ca="false" dt2D="false" dtr="false" t="normal">'[4]приложение 8 '!I181</f>
        <v>#GETTING_DATA</v>
      </c>
    </row>
    <row customFormat="true" customHeight="true" ht="20.25" outlineLevel="0" r="22" s="0">
      <c r="A22" s="194" t="s">
        <v>473</v>
      </c>
      <c r="B22" s="291" t="n">
        <f aca="false" ca="false" dt2D="false" dtr="false" t="normal">'приложение 8 '!I203</f>
        <v>100000</v>
      </c>
    </row>
    <row customFormat="true" customHeight="true" ht="20.25" outlineLevel="0" r="23" s="0">
      <c r="A23" s="194" t="s">
        <v>475</v>
      </c>
      <c r="B23" s="291" t="n">
        <f aca="false" ca="false" dt2D="false" dtr="false" t="normal">'приложение 8 '!I205</f>
        <v>100000</v>
      </c>
    </row>
    <row ht="15.75" outlineLevel="0" r="24">
      <c r="A24" s="305" t="s">
        <v>574</v>
      </c>
      <c r="B24" s="295" t="e">
        <f aca="false" ca="false" dt2D="false" dtr="false" t="normal">B15+B20</f>
        <v>#GETTING_DATA</v>
      </c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9:B9"/>
    <mergeCell ref="A11:B11"/>
    <mergeCell ref="A12:B12"/>
  </mergeCells>
  <pageMargins bottom="0.75" footer="0.300000011920929" header="0.300000011920929" left="0.700000047683716" right="0.700000047683716" top="0.75"/>
</worksheet>
</file>

<file path=xl/worksheets/sheet3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6.5703133312932"/>
    <col customWidth="true" max="2" min="2" outlineLevel="0" width="13.4257806215741"/>
    <col customWidth="true" max="3" min="3" outlineLevel="0" width="16.7109377947192"/>
  </cols>
  <sheetData>
    <row outlineLevel="0" r="1">
      <c r="A1" s="3" t="s">
        <v>567</v>
      </c>
      <c r="B1" s="3" t="s"/>
      <c r="C1" s="3" t="s"/>
    </row>
    <row outlineLevel="0" r="2">
      <c r="A2" s="3" t="s">
        <v>94</v>
      </c>
      <c r="B2" s="3" t="s"/>
      <c r="C2" s="3" t="s"/>
    </row>
    <row outlineLevel="0" r="3">
      <c r="A3" s="3" t="s">
        <v>104</v>
      </c>
      <c r="B3" s="3" t="s"/>
      <c r="C3" s="3" t="s"/>
    </row>
    <row outlineLevel="0" r="4">
      <c r="A4" s="3" t="s">
        <v>635</v>
      </c>
      <c r="B4" s="3" t="s"/>
      <c r="C4" s="3" t="s"/>
    </row>
    <row outlineLevel="0" r="5">
      <c r="A5" s="3" t="s">
        <v>106</v>
      </c>
      <c r="B5" s="3" t="s"/>
      <c r="C5" s="3" t="s"/>
    </row>
    <row outlineLevel="0" r="6">
      <c r="A6" s="3" t="s">
        <v>107</v>
      </c>
      <c r="B6" s="3" t="s"/>
      <c r="C6" s="3" t="s"/>
    </row>
    <row outlineLevel="0" r="7">
      <c r="A7" s="3" t="n"/>
      <c r="B7" s="3" t="s"/>
      <c r="C7" s="3" t="s"/>
    </row>
    <row outlineLevel="0" r="8">
      <c r="A8" s="3" t="n"/>
      <c r="B8" s="3" t="s"/>
      <c r="C8" s="3" t="s"/>
    </row>
    <row outlineLevel="0" r="9">
      <c r="A9" s="3" t="n"/>
      <c r="B9" s="3" t="s"/>
      <c r="C9" s="3" t="s"/>
    </row>
    <row ht="15.75" outlineLevel="0" r="10">
      <c r="A10" s="54" t="n"/>
      <c r="B10" s="54" t="n"/>
      <c r="C10" s="0" t="n"/>
    </row>
    <row ht="15.75" outlineLevel="0" r="11">
      <c r="A11" s="35" t="s">
        <v>559</v>
      </c>
      <c r="B11" s="35" t="s"/>
      <c r="C11" s="35" t="s"/>
    </row>
    <row ht="15.75" outlineLevel="0" r="12">
      <c r="A12" s="35" t="s">
        <v>636</v>
      </c>
      <c r="B12" s="35" t="s"/>
      <c r="C12" s="35" t="s"/>
    </row>
    <row ht="15.75" outlineLevel="0" r="13">
      <c r="A13" s="35" t="s">
        <v>97</v>
      </c>
      <c r="B13" s="35" t="s"/>
      <c r="C13" s="35" t="s"/>
    </row>
    <row customHeight="true" ht="0.75" outlineLevel="0" r="14">
      <c r="A14" s="35" t="n"/>
      <c r="B14" s="35" t="s"/>
      <c r="C14" s="35" t="s"/>
    </row>
    <row hidden="true" ht="15.75" outlineLevel="0" r="15">
      <c r="A15" s="35" t="n"/>
      <c r="B15" s="35" t="s"/>
      <c r="C15" s="35" t="s"/>
    </row>
    <row customHeight="true" ht="18.75" outlineLevel="0" r="16">
      <c r="A16" s="35" t="n"/>
      <c r="B16" s="35" t="s"/>
      <c r="C16" s="35" t="s"/>
    </row>
    <row hidden="true" ht="18.75" outlineLevel="0" r="17">
      <c r="A17" s="111" t="n"/>
      <c r="B17" s="111" t="n"/>
      <c r="C17" s="0" t="n"/>
    </row>
    <row ht="15.75" outlineLevel="0" r="18">
      <c r="A18" s="296" t="n"/>
      <c r="B18" s="297" t="s">
        <v>59</v>
      </c>
      <c r="C18" s="298" t="s"/>
    </row>
    <row customHeight="true" ht="19.5" outlineLevel="0" r="19">
      <c r="A19" s="299" t="s"/>
      <c r="B19" s="290" t="s">
        <v>99</v>
      </c>
      <c r="C19" s="290" t="s">
        <v>100</v>
      </c>
    </row>
    <row hidden="true" ht="94.5" outlineLevel="0" r="20">
      <c r="A20" s="300" t="s">
        <v>361</v>
      </c>
      <c r="B20" s="301" t="n"/>
      <c r="C20" s="301" t="n"/>
    </row>
    <row ht="78.75" outlineLevel="0" r="21">
      <c r="A21" s="53" t="s">
        <v>387</v>
      </c>
      <c r="B21" s="291" t="e">
        <f aca="false" ca="false" dt2D="false" dtr="false" t="normal">'[1]приложение 9'!I105</f>
        <v>#GETTING_DATA</v>
      </c>
      <c r="C21" s="291" t="e">
        <f aca="false" ca="false" dt2D="false" dtr="false" t="normal">'[1]приложение 9'!K105</f>
        <v>#GETTING_DATA</v>
      </c>
    </row>
    <row ht="126" outlineLevel="0" r="22">
      <c r="A22" s="302" t="s">
        <v>565</v>
      </c>
      <c r="B22" s="291" t="n">
        <f aca="false" ca="false" dt2D="false" dtr="false" t="normal">'приложение 9   '!I79</f>
        <v>269868.69</v>
      </c>
      <c r="C22" s="291" t="e">
        <f aca="false" ca="false" dt2D="false" dtr="false" t="normal">'[1]приложение 9'!K78</f>
        <v>#GETTING_DATA</v>
      </c>
    </row>
    <row ht="94.5" outlineLevel="0" r="23">
      <c r="A23" s="53" t="s">
        <v>564</v>
      </c>
      <c r="B23" s="291" t="e">
        <f aca="false" ca="false" dt2D="false" dtr="false" t="normal">'[1]приложение 9'!I117</f>
        <v>#GETTING_DATA</v>
      </c>
      <c r="C23" s="291" t="e">
        <f aca="false" ca="false" dt2D="false" dtr="false" t="normal">'[1]приложение 9'!K117</f>
        <v>#GETTING_DATA</v>
      </c>
    </row>
    <row ht="15.75" outlineLevel="0" r="24">
      <c r="A24" s="305" t="s">
        <v>570</v>
      </c>
      <c r="B24" s="306" t="e">
        <f aca="false" ca="false" dt2D="false" dtr="false" t="normal">B21+B22+B23</f>
        <v>#GETTING_DATA</v>
      </c>
      <c r="C24" s="306" t="e">
        <f aca="false" ca="false" dt2D="false" dtr="false" t="normal">C21+C22+C23</f>
        <v>#GETTING_DATA</v>
      </c>
    </row>
  </sheetData>
  <mergeCells count="17"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1:C11"/>
    <mergeCell ref="A12:C12"/>
    <mergeCell ref="A13:C13"/>
    <mergeCell ref="A14:C14"/>
    <mergeCell ref="A18:A19"/>
    <mergeCell ref="B18:C18"/>
    <mergeCell ref="A15:C15"/>
    <mergeCell ref="A16:C16"/>
  </mergeCells>
  <pageMargins bottom="0.75" footer="0.300000011920929" header="0.300000011920929" left="0.700000047683716" right="0.700000047683716" top="0.75"/>
</worksheet>
</file>

<file path=xl/worksheets/sheet3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3.8554684744441"/>
    <col customWidth="true" max="2" min="2" outlineLevel="0" width="46.8554703352721"/>
    <col customWidth="true" max="3" min="3" outlineLevel="0" width="18.9999998308338"/>
  </cols>
  <sheetData>
    <row outlineLevel="0" r="1">
      <c r="A1" s="1" t="n"/>
      <c r="B1" s="2" t="n"/>
      <c r="C1" s="3" t="s">
        <v>575</v>
      </c>
    </row>
    <row outlineLevel="0" r="2">
      <c r="A2" s="1" t="n"/>
      <c r="B2" s="2" t="n"/>
      <c r="C2" s="3" t="s">
        <v>576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577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A9" s="0" t="n"/>
      <c r="B9" s="2" t="n"/>
      <c r="C9" s="3" t="n"/>
    </row>
    <row outlineLevel="0" r="10">
      <c r="A10" s="0" t="n"/>
      <c r="B10" s="2" t="n"/>
      <c r="C10" s="3" t="n"/>
    </row>
    <row ht="15.75" outlineLevel="0" r="11">
      <c r="A11" s="35" t="s">
        <v>578</v>
      </c>
      <c r="B11" s="35" t="s"/>
      <c r="C11" s="35" t="s"/>
    </row>
    <row ht="15.75" outlineLevel="0" r="12">
      <c r="A12" s="35" t="s">
        <v>240</v>
      </c>
      <c r="B12" s="35" t="s"/>
      <c r="C12" s="35" t="s"/>
    </row>
    <row ht="16.5" outlineLevel="0" r="13">
      <c r="A13" s="56" t="n"/>
      <c r="B13" s="0" t="n"/>
      <c r="C13" s="0" t="n"/>
    </row>
    <row outlineLevel="0" r="14">
      <c r="A14" s="7" t="s">
        <v>579</v>
      </c>
      <c r="B14" s="7" t="s">
        <v>580</v>
      </c>
      <c r="C14" s="7" t="s">
        <v>59</v>
      </c>
    </row>
    <row outlineLevel="0" r="15">
      <c r="A15" s="11" t="s"/>
      <c r="B15" s="11" t="s"/>
      <c r="C15" s="11" t="s"/>
    </row>
    <row outlineLevel="0" r="16">
      <c r="A16" s="11" t="s"/>
      <c r="B16" s="11" t="s"/>
      <c r="C16" s="11" t="s"/>
    </row>
    <row outlineLevel="0" r="17">
      <c r="A17" s="11" t="s"/>
      <c r="B17" s="11" t="s"/>
      <c r="C17" s="11" t="s"/>
    </row>
    <row customHeight="true" ht="60" outlineLevel="0" r="18">
      <c r="A18" s="17" t="s"/>
      <c r="B18" s="17" t="s"/>
      <c r="C18" s="17" t="s"/>
    </row>
    <row ht="32.25" outlineLevel="0" r="19">
      <c r="A19" s="18" t="s">
        <v>581</v>
      </c>
      <c r="B19" s="97" t="s">
        <v>582</v>
      </c>
      <c r="C19" s="310" t="n">
        <f aca="false" ca="false" dt2D="false" dtr="false" t="normal">C20+C27</f>
        <v>5619202.35</v>
      </c>
    </row>
    <row ht="32.25" outlineLevel="0" r="20">
      <c r="A20" s="90" t="s">
        <v>583</v>
      </c>
      <c r="B20" s="91" t="s">
        <v>584</v>
      </c>
      <c r="C20" s="311" t="n">
        <f aca="false" ca="false" dt2D="false" dtr="false" t="normal">C21</f>
        <v>-32491668.34</v>
      </c>
    </row>
    <row outlineLevel="0" r="21">
      <c r="A21" s="32" t="s">
        <v>585</v>
      </c>
      <c r="B21" s="31" t="s">
        <v>586</v>
      </c>
      <c r="C21" s="312" t="n">
        <f aca="false" ca="false" dt2D="false" dtr="false" t="normal">C23</f>
        <v>-32491668.34</v>
      </c>
    </row>
    <row ht="15.75" outlineLevel="0" r="22">
      <c r="A22" s="95" t="s"/>
      <c r="B22" s="96" t="s"/>
      <c r="C22" s="313" t="s"/>
    </row>
    <row outlineLevel="0" r="23">
      <c r="A23" s="32" t="s">
        <v>587</v>
      </c>
      <c r="B23" s="31" t="s">
        <v>588</v>
      </c>
      <c r="C23" s="312" t="n">
        <f aca="false" ca="false" dt2D="false" dtr="false" t="normal">C25</f>
        <v>-32491668.34</v>
      </c>
    </row>
    <row ht="15.75" outlineLevel="0" r="24">
      <c r="A24" s="95" t="s"/>
      <c r="B24" s="96" t="s"/>
      <c r="C24" s="313" t="s"/>
    </row>
    <row outlineLevel="0" r="25">
      <c r="A25" s="32" t="s">
        <v>50</v>
      </c>
      <c r="B25" s="31" t="s">
        <v>589</v>
      </c>
      <c r="C25" s="312" t="n">
        <f aca="false" ca="false" dt2D="false" dtr="false" t="normal">-'приложение 3   '!C35</f>
        <v>-32491668.34</v>
      </c>
    </row>
    <row ht="15.75" outlineLevel="0" r="26">
      <c r="A26" s="95" t="s"/>
      <c r="B26" s="96" t="s"/>
      <c r="C26" s="313" t="s"/>
    </row>
    <row ht="32.25" outlineLevel="0" r="27">
      <c r="A27" s="18" t="s">
        <v>590</v>
      </c>
      <c r="B27" s="97" t="s">
        <v>591</v>
      </c>
      <c r="C27" s="314" t="n">
        <f aca="false" ca="false" dt2D="false" dtr="false" t="normal">C28</f>
        <v>38110870.69</v>
      </c>
    </row>
    <row ht="32.25" outlineLevel="0" r="28">
      <c r="A28" s="24" t="s">
        <v>592</v>
      </c>
      <c r="B28" s="26" t="s">
        <v>593</v>
      </c>
      <c r="C28" s="315" t="n">
        <f aca="false" ca="false" dt2D="false" dtr="false" t="normal">C29</f>
        <v>38110870.69</v>
      </c>
    </row>
    <row outlineLevel="0" r="29">
      <c r="A29" s="32" t="s">
        <v>594</v>
      </c>
      <c r="B29" s="31" t="s">
        <v>595</v>
      </c>
      <c r="C29" s="312" t="n">
        <f aca="false" ca="false" dt2D="false" dtr="false" t="normal">C31</f>
        <v>38110870.69</v>
      </c>
    </row>
    <row ht="15.75" outlineLevel="0" r="30">
      <c r="A30" s="95" t="s"/>
      <c r="B30" s="96" t="s"/>
      <c r="C30" s="313" t="s"/>
    </row>
    <row ht="48" outlineLevel="0" r="31">
      <c r="A31" s="32" t="s">
        <v>52</v>
      </c>
      <c r="B31" s="33" t="s">
        <v>596</v>
      </c>
      <c r="C31" s="316" t="n">
        <f aca="false" ca="false" dt2D="false" dtr="false" t="normal">'приложение 8 '!H207</f>
        <v>38110870.69</v>
      </c>
    </row>
    <row ht="48" outlineLevel="0" r="32">
      <c r="A32" s="317" t="n"/>
      <c r="B32" s="91" t="s">
        <v>597</v>
      </c>
      <c r="C32" s="318" t="n">
        <f aca="false" ca="false" dt2D="false" dtr="false" t="normal">C19</f>
        <v>5619202.35</v>
      </c>
    </row>
  </sheetData>
  <mergeCells count="21">
    <mergeCell ref="B3:C3"/>
    <mergeCell ref="B4:C4"/>
    <mergeCell ref="A5:C5"/>
    <mergeCell ref="A6:C6"/>
    <mergeCell ref="A11:C11"/>
    <mergeCell ref="A12:C12"/>
    <mergeCell ref="A14:A18"/>
    <mergeCell ref="B14:B18"/>
    <mergeCell ref="C14:C18"/>
    <mergeCell ref="B21:B22"/>
    <mergeCell ref="C21:C22"/>
    <mergeCell ref="A21:A22"/>
    <mergeCell ref="A23:A24"/>
    <mergeCell ref="A29:A30"/>
    <mergeCell ref="B29:B30"/>
    <mergeCell ref="C29:C30"/>
    <mergeCell ref="B23:B24"/>
    <mergeCell ref="C23:C24"/>
    <mergeCell ref="A25:A26"/>
    <mergeCell ref="B25:B26"/>
    <mergeCell ref="C25:C26"/>
  </mergeCells>
  <pageMargins bottom="0.75" footer="0.300000011920929" header="0.300000011920929" left="0.700000047683716" right="0.700000047683716" top="0.75"/>
</worksheet>
</file>

<file path=xl/worksheets/sheet3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.5703123162961"/>
    <col customWidth="true" max="2" min="2" outlineLevel="0" width="70.1406241250937"/>
    <col customWidth="true" max="3" min="3" outlineLevel="0" width="18.0000003383324"/>
  </cols>
  <sheetData>
    <row outlineLevel="0" r="1">
      <c r="A1" s="320" t="n"/>
      <c r="B1" s="325" t="n"/>
      <c r="C1" s="326" t="n"/>
    </row>
    <row customHeight="true" ht="46.5" outlineLevel="0" r="2">
      <c r="A2" s="320" t="n"/>
      <c r="B2" s="370" t="s">
        <v>637</v>
      </c>
      <c r="C2" s="370" t="s"/>
    </row>
    <row ht="15.75" outlineLevel="0" r="3">
      <c r="A3" s="320" t="n"/>
      <c r="B3" s="325" t="n"/>
      <c r="C3" s="328" t="s">
        <v>606</v>
      </c>
    </row>
    <row ht="16.5" outlineLevel="0" r="4">
      <c r="A4" s="320" t="n"/>
      <c r="B4" s="371" t="s">
        <v>638</v>
      </c>
      <c r="C4" s="372" t="n">
        <f aca="false" ca="false" dt2D="false" dtr="false" t="normal">C6+C7+C8</f>
        <v>8853883.08</v>
      </c>
    </row>
    <row ht="16.5" outlineLevel="0" r="5">
      <c r="A5" s="320" t="n"/>
      <c r="B5" s="373" t="s">
        <v>630</v>
      </c>
      <c r="C5" s="374" t="n"/>
    </row>
    <row ht="16.5" outlineLevel="0" r="6">
      <c r="A6" s="320" t="n"/>
      <c r="B6" s="373" t="s">
        <v>639</v>
      </c>
      <c r="C6" s="374" t="n">
        <v>4150146.83</v>
      </c>
    </row>
    <row ht="16.5" outlineLevel="0" r="7">
      <c r="A7" s="320" t="n"/>
      <c r="B7" s="375" t="s">
        <v>640</v>
      </c>
      <c r="C7" s="374" t="n">
        <v>4703736.25</v>
      </c>
    </row>
    <row ht="16.5" outlineLevel="0" r="8">
      <c r="A8" s="320" t="n"/>
      <c r="B8" s="371" t="s">
        <v>641</v>
      </c>
      <c r="C8" s="372" t="n">
        <v>0</v>
      </c>
    </row>
    <row ht="16.5" outlineLevel="0" r="9">
      <c r="A9" s="320" t="n"/>
      <c r="B9" s="376" t="s">
        <v>642</v>
      </c>
      <c r="C9" s="372" t="n">
        <f aca="false" ca="false" dt2D="false" dtr="false" t="normal">SUM(C11:C13)</f>
        <v>8853883.08</v>
      </c>
    </row>
    <row customFormat="true" ht="16.5" outlineLevel="0" r="10" s="0">
      <c r="A10" s="320" t="n"/>
      <c r="B10" s="373" t="s">
        <v>630</v>
      </c>
      <c r="C10" s="377" t="n"/>
    </row>
    <row ht="48" outlineLevel="0" r="11">
      <c r="A11" s="320" t="n"/>
      <c r="B11" s="378" t="s">
        <v>611</v>
      </c>
      <c r="C11" s="379" t="n">
        <v>7098804.86</v>
      </c>
    </row>
    <row customHeight="true" ht="48.75" outlineLevel="0" r="12">
      <c r="A12" s="320" t="n"/>
      <c r="B12" s="378" t="s">
        <v>643</v>
      </c>
      <c r="C12" s="379" t="n">
        <v>1595977.21</v>
      </c>
    </row>
    <row customHeight="true" ht="94.5" outlineLevel="0" r="13">
      <c r="A13" s="320" t="n"/>
      <c r="B13" s="378" t="s">
        <v>613</v>
      </c>
      <c r="C13" s="379" t="n">
        <v>159101.01</v>
      </c>
    </row>
    <row ht="16.5" outlineLevel="0" r="14">
      <c r="A14" s="320" t="n"/>
      <c r="B14" s="371" t="s">
        <v>644</v>
      </c>
      <c r="C14" s="372" t="n">
        <f aca="false" ca="false" dt2D="false" dtr="false" t="normal">C4-C9</f>
        <v>0</v>
      </c>
    </row>
    <row outlineLevel="0" r="16">
      <c r="B16" s="0" t="n"/>
    </row>
    <row outlineLevel="0" r="17">
      <c r="B17" s="380" t="s">
        <v>645</v>
      </c>
      <c r="C17" s="380" t="s"/>
    </row>
  </sheetData>
  <mergeCells count="2">
    <mergeCell ref="B2:C2"/>
    <mergeCell ref="B17:C17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3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4.5703133312932"/>
    <col customWidth="true" max="2" min="2" outlineLevel="0" width="32.140624463426"/>
    <col customWidth="true" max="3" min="3" outlineLevel="0" width="15.5703124854623"/>
    <col customWidth="true" max="4" min="4" outlineLevel="0" width="14.7109374563868"/>
  </cols>
  <sheetData>
    <row outlineLevel="0" r="1">
      <c r="A1" s="3" t="n"/>
      <c r="B1" s="3" t="n"/>
      <c r="C1" s="2" t="n"/>
      <c r="D1" s="3" t="s">
        <v>93</v>
      </c>
    </row>
    <row outlineLevel="0" r="2">
      <c r="A2" s="3" t="s">
        <v>94</v>
      </c>
      <c r="B2" s="3" t="s"/>
      <c r="C2" s="3" t="s"/>
      <c r="D2" s="3" t="s"/>
    </row>
    <row outlineLevel="0" r="3">
      <c r="A3" s="3" t="n"/>
      <c r="B3" s="3" t="s">
        <v>2</v>
      </c>
      <c r="C3" s="3" t="s"/>
      <c r="D3" s="3" t="s"/>
    </row>
    <row outlineLevel="0" r="4">
      <c r="A4" s="3" t="s">
        <v>95</v>
      </c>
      <c r="B4" s="3" t="s"/>
      <c r="C4" s="3" t="s"/>
      <c r="D4" s="3" t="s"/>
    </row>
    <row outlineLevel="0" r="5">
      <c r="A5" s="3" t="n"/>
      <c r="B5" s="3" t="s">
        <v>4</v>
      </c>
      <c r="C5" s="3" t="s"/>
      <c r="D5" s="3" t="s"/>
    </row>
    <row outlineLevel="0" r="6">
      <c r="A6" s="3" t="n"/>
      <c r="B6" s="3" t="s">
        <v>5</v>
      </c>
      <c r="C6" s="3" t="s"/>
      <c r="D6" s="3" t="s"/>
    </row>
    <row outlineLevel="0" r="7">
      <c r="A7" s="3" t="n"/>
      <c r="B7" s="3" t="s"/>
      <c r="C7" s="3" t="s"/>
      <c r="D7" s="3" t="s"/>
    </row>
    <row outlineLevel="0" r="8">
      <c r="A8" s="3" t="n"/>
      <c r="B8" s="3" t="s"/>
      <c r="C8" s="3" t="s"/>
      <c r="D8" s="3" t="s"/>
    </row>
    <row outlineLevel="0" r="9">
      <c r="A9" s="3" t="n"/>
      <c r="B9" s="3" t="s"/>
      <c r="C9" s="3" t="s"/>
      <c r="D9" s="3" t="s"/>
    </row>
    <row ht="15.75" outlineLevel="0" r="10">
      <c r="A10" s="54" t="n"/>
      <c r="C10" s="2" t="n"/>
      <c r="D10" s="3" t="n"/>
    </row>
    <row ht="15.75" outlineLevel="0" r="11">
      <c r="A11" s="5" t="s">
        <v>96</v>
      </c>
      <c r="B11" s="5" t="s"/>
      <c r="C11" s="5" t="s"/>
      <c r="D11" s="5" t="s"/>
    </row>
    <row ht="15.75" outlineLevel="0" r="12">
      <c r="A12" s="5" t="s">
        <v>97</v>
      </c>
      <c r="B12" s="5" t="s"/>
      <c r="C12" s="5" t="s"/>
      <c r="D12" s="5" t="s"/>
    </row>
    <row ht="19.5" outlineLevel="0" r="13">
      <c r="A13" s="65" t="n"/>
    </row>
    <row customHeight="true" ht="30" outlineLevel="0" r="14">
      <c r="A14" s="66" t="s">
        <v>57</v>
      </c>
      <c r="B14" s="66" t="s">
        <v>98</v>
      </c>
      <c r="C14" s="66" t="s">
        <v>59</v>
      </c>
      <c r="D14" s="67" t="s"/>
    </row>
    <row customHeight="true" ht="19.5" outlineLevel="0" r="15">
      <c r="A15" s="68" t="s"/>
      <c r="B15" s="68" t="s"/>
      <c r="C15" s="69" t="s">
        <v>99</v>
      </c>
      <c r="D15" s="69" t="s">
        <v>100</v>
      </c>
    </row>
    <row customHeight="true" ht="36" outlineLevel="0" r="16">
      <c r="A16" s="70" t="s">
        <v>60</v>
      </c>
      <c r="B16" s="59" t="s">
        <v>61</v>
      </c>
      <c r="C16" s="60" t="n">
        <f aca="false" ca="false" dt2D="false" dtr="false" t="normal">C17+C19+C23+C28</f>
        <v>30676000</v>
      </c>
      <c r="D16" s="60" t="n">
        <f aca="false" ca="false" dt2D="false" dtr="false" t="normal">D17+D19+D23+D28</f>
        <v>31741000</v>
      </c>
    </row>
    <row customHeight="true" ht="34.5" outlineLevel="0" r="17">
      <c r="A17" s="70" t="s">
        <v>62</v>
      </c>
      <c r="B17" s="59" t="s">
        <v>63</v>
      </c>
      <c r="C17" s="60" t="n">
        <f aca="false" ca="false" dt2D="false" dtr="false" t="normal">C18</f>
        <v>23000000</v>
      </c>
      <c r="D17" s="60" t="n">
        <f aca="false" ca="false" dt2D="false" dtr="false" t="normal">D18</f>
        <v>24000000</v>
      </c>
    </row>
    <row customHeight="true" ht="33" outlineLevel="0" r="18">
      <c r="A18" s="71" t="s">
        <v>64</v>
      </c>
      <c r="B18" s="27" t="s">
        <v>65</v>
      </c>
      <c r="C18" s="62" t="n">
        <v>23000000</v>
      </c>
      <c r="D18" s="62" t="n">
        <v>24000000</v>
      </c>
    </row>
    <row customHeight="true" ht="50.25" outlineLevel="0" r="19">
      <c r="A19" s="70" t="s">
        <v>66</v>
      </c>
      <c r="B19" s="59" t="s">
        <v>67</v>
      </c>
      <c r="C19" s="60" t="n">
        <f aca="false" ca="false" dt2D="false" dtr="false" t="normal">C20</f>
        <v>2646000</v>
      </c>
      <c r="D19" s="60" t="n">
        <f aca="false" ca="false" dt2D="false" dtr="false" t="normal">D20</f>
        <v>2701000</v>
      </c>
    </row>
    <row customHeight="true" ht="61.5" outlineLevel="0" r="20">
      <c r="A20" s="71" t="s">
        <v>68</v>
      </c>
      <c r="B20" s="27" t="s">
        <v>69</v>
      </c>
      <c r="C20" s="62" t="n">
        <v>2646000</v>
      </c>
      <c r="D20" s="62" t="n">
        <v>2701000</v>
      </c>
    </row>
    <row customHeight="true" hidden="true" ht="36" outlineLevel="0" r="21">
      <c r="A21" s="70" t="s">
        <v>70</v>
      </c>
      <c r="B21" s="59" t="s">
        <v>71</v>
      </c>
      <c r="C21" s="60" t="n"/>
      <c r="D21" s="60" t="n"/>
    </row>
    <row hidden="true" ht="32.25" outlineLevel="0" r="22">
      <c r="A22" s="71" t="s">
        <v>72</v>
      </c>
      <c r="B22" s="27" t="s">
        <v>73</v>
      </c>
      <c r="C22" s="62" t="n"/>
      <c r="D22" s="62" t="n"/>
    </row>
    <row customHeight="true" ht="30.75" outlineLevel="0" r="23">
      <c r="A23" s="70" t="s">
        <v>74</v>
      </c>
      <c r="B23" s="59" t="s">
        <v>75</v>
      </c>
      <c r="C23" s="60" t="n">
        <f aca="false" ca="false" dt2D="false" dtr="false" t="normal">C24+C25</f>
        <v>4910000</v>
      </c>
      <c r="D23" s="60" t="n">
        <f aca="false" ca="false" dt2D="false" dtr="false" t="normal">D24+D25</f>
        <v>4910000</v>
      </c>
    </row>
    <row ht="32.25" outlineLevel="0" r="24">
      <c r="A24" s="71" t="s">
        <v>76</v>
      </c>
      <c r="B24" s="27" t="s">
        <v>77</v>
      </c>
      <c r="C24" s="62" t="n">
        <v>560000</v>
      </c>
      <c r="D24" s="62" t="n">
        <v>560000</v>
      </c>
    </row>
    <row customHeight="true" ht="34.5" outlineLevel="0" r="25">
      <c r="A25" s="71" t="s">
        <v>78</v>
      </c>
      <c r="B25" s="27" t="s">
        <v>79</v>
      </c>
      <c r="C25" s="62" t="n">
        <v>4350000</v>
      </c>
      <c r="D25" s="62" t="n">
        <v>4350000</v>
      </c>
    </row>
    <row customHeight="true" hidden="true" ht="81.75" outlineLevel="0" r="26">
      <c r="A26" s="70" t="s">
        <v>80</v>
      </c>
      <c r="B26" s="59" t="s">
        <v>81</v>
      </c>
      <c r="C26" s="64" t="n"/>
      <c r="D26" s="64" t="n"/>
    </row>
    <row customHeight="true" hidden="true" ht="174.75" outlineLevel="0" r="27">
      <c r="A27" s="71" t="s">
        <v>82</v>
      </c>
      <c r="B27" s="27" t="s">
        <v>83</v>
      </c>
      <c r="C27" s="63" t="n"/>
      <c r="D27" s="63" t="n"/>
    </row>
    <row customFormat="true" customHeight="true" ht="81" outlineLevel="0" r="28" s="0">
      <c r="A28" s="58" t="s">
        <v>80</v>
      </c>
      <c r="B28" s="59" t="s">
        <v>81</v>
      </c>
      <c r="C28" s="64" t="n">
        <f aca="false" ca="false" dt2D="false" dtr="false" t="normal">C29</f>
        <v>120000</v>
      </c>
      <c r="D28" s="64" t="n">
        <f aca="false" ca="false" dt2D="false" dtr="false" t="normal">D29</f>
        <v>130000</v>
      </c>
    </row>
    <row customFormat="true" customHeight="true" ht="174" outlineLevel="0" r="29" s="0">
      <c r="A29" s="61" t="s">
        <v>82</v>
      </c>
      <c r="B29" s="27" t="s">
        <v>83</v>
      </c>
      <c r="C29" s="63" t="n">
        <v>120000</v>
      </c>
      <c r="D29" s="63" t="n">
        <v>130000</v>
      </c>
    </row>
    <row customFormat="true" customHeight="true" ht="36" outlineLevel="0" r="30" s="72">
      <c r="A30" s="70" t="s">
        <v>84</v>
      </c>
      <c r="B30" s="59" t="s">
        <v>85</v>
      </c>
      <c r="C30" s="64" t="n">
        <f aca="false" ca="false" dt2D="false" dtr="false" t="normal">C31</f>
        <v>264000</v>
      </c>
      <c r="D30" s="64" t="n">
        <f aca="false" ca="false" dt2D="false" dtr="false" t="normal">D31</f>
        <v>258000</v>
      </c>
    </row>
    <row customFormat="true" customHeight="true" ht="52.5" outlineLevel="0" r="31" s="72">
      <c r="A31" s="70" t="s">
        <v>86</v>
      </c>
      <c r="B31" s="27" t="s">
        <v>87</v>
      </c>
      <c r="C31" s="64" t="n">
        <f aca="false" ca="false" dt2D="false" dtr="false" t="normal">C32</f>
        <v>264000</v>
      </c>
      <c r="D31" s="64" t="n">
        <f aca="false" ca="false" dt2D="false" dtr="false" t="normal">D32</f>
        <v>258000</v>
      </c>
    </row>
    <row customFormat="true" customHeight="true" ht="48" outlineLevel="0" r="32" s="72">
      <c r="A32" s="71" t="s">
        <v>88</v>
      </c>
      <c r="B32" s="27" t="s">
        <v>89</v>
      </c>
      <c r="C32" s="63" t="n">
        <f aca="false" ca="false" dt2D="false" dtr="false" t="normal">144000+120000</f>
        <v>264000</v>
      </c>
      <c r="D32" s="63" t="n">
        <f aca="false" ca="false" dt2D="false" dtr="false" t="normal">138000+120000</f>
        <v>258000</v>
      </c>
    </row>
    <row customFormat="true" customHeight="true" hidden="true" ht="49.5" outlineLevel="0" r="33" s="72">
      <c r="A33" s="70" t="s">
        <v>101</v>
      </c>
      <c r="B33" s="27" t="s">
        <v>91</v>
      </c>
      <c r="C33" s="64" t="n"/>
      <c r="D33" s="64" t="n"/>
    </row>
    <row ht="16.5" outlineLevel="0" r="34">
      <c r="A34" s="58" t="n"/>
      <c r="B34" s="59" t="s">
        <v>92</v>
      </c>
      <c r="C34" s="60" t="n">
        <f aca="false" ca="false" dt2D="false" dtr="false" t="normal">C30+C16</f>
        <v>30940000</v>
      </c>
      <c r="D34" s="60" t="n">
        <f aca="false" ca="false" dt2D="false" dtr="false" t="normal">D30+D16</f>
        <v>31999000</v>
      </c>
    </row>
  </sheetData>
  <mergeCells count="13">
    <mergeCell ref="B3:D3"/>
    <mergeCell ref="A4:D4"/>
    <mergeCell ref="A2:D2"/>
    <mergeCell ref="A7:D7"/>
    <mergeCell ref="A8:D8"/>
    <mergeCell ref="B5:D5"/>
    <mergeCell ref="B6:D6"/>
    <mergeCell ref="A9:D9"/>
    <mergeCell ref="A14:A15"/>
    <mergeCell ref="C14:D14"/>
    <mergeCell ref="B14:B15"/>
    <mergeCell ref="A11:D11"/>
    <mergeCell ref="A12:D12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40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D2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4"/>
    <col customWidth="true" max="2" min="2" outlineLevel="0" width="56.2851559889819"/>
    <col customWidth="true" max="3" min="3" outlineLevel="0" width="15.1406249709246"/>
    <col customWidth="true" max="4" min="4" outlineLevel="0" width="14.2851556506495"/>
  </cols>
  <sheetData>
    <row outlineLevel="0" r="1">
      <c r="A1" s="320" t="n"/>
      <c r="B1" s="322" t="s">
        <v>614</v>
      </c>
      <c r="C1" s="322" t="s"/>
      <c r="D1" s="322" t="s"/>
    </row>
    <row outlineLevel="0" r="2">
      <c r="A2" s="320" t="n"/>
      <c r="B2" s="322" t="s">
        <v>599</v>
      </c>
      <c r="C2" s="322" t="s"/>
      <c r="D2" s="322" t="s"/>
    </row>
    <row outlineLevel="0" r="3">
      <c r="A3" s="320" t="n"/>
      <c r="B3" s="322" t="s">
        <v>2</v>
      </c>
      <c r="C3" s="322" t="s"/>
      <c r="D3" s="322" t="s"/>
    </row>
    <row outlineLevel="0" r="4">
      <c r="A4" s="320" t="n"/>
      <c r="B4" s="322" t="s">
        <v>646</v>
      </c>
      <c r="C4" s="322" t="s"/>
      <c r="D4" s="322" t="s"/>
    </row>
    <row outlineLevel="0" r="5">
      <c r="A5" s="320" t="n"/>
      <c r="B5" s="323" t="s">
        <v>604</v>
      </c>
      <c r="C5" s="323" t="s"/>
      <c r="D5" s="323" t="s"/>
    </row>
    <row customHeight="true" ht="32.25" outlineLevel="0" r="6">
      <c r="A6" s="320" t="n"/>
      <c r="B6" s="322" t="s">
        <v>5</v>
      </c>
      <c r="C6" s="322" t="s"/>
      <c r="D6" s="322" t="s"/>
    </row>
    <row customHeight="true" ht="66" outlineLevel="0" r="7">
      <c r="A7" s="320" t="n"/>
      <c r="B7" s="327" t="s">
        <v>615</v>
      </c>
      <c r="C7" s="327" t="s"/>
      <c r="D7" s="327" t="s"/>
    </row>
    <row outlineLevel="0" r="8">
      <c r="A8" s="320" t="n"/>
      <c r="B8" s="325" t="n"/>
      <c r="C8" s="325" t="n"/>
      <c r="D8" s="328" t="s">
        <v>606</v>
      </c>
    </row>
    <row ht="15.75" outlineLevel="0" r="9">
      <c r="A9" s="320" t="n"/>
      <c r="B9" s="330" t="s">
        <v>39</v>
      </c>
      <c r="C9" s="330" t="s">
        <v>99</v>
      </c>
      <c r="D9" s="330" t="s">
        <v>100</v>
      </c>
    </row>
    <row ht="47.25" outlineLevel="0" r="10">
      <c r="A10" s="320" t="n"/>
      <c r="B10" s="220" t="s">
        <v>616</v>
      </c>
      <c r="C10" s="340" t="n"/>
      <c r="D10" s="341" t="n"/>
    </row>
    <row ht="15.75" outlineLevel="0" r="11">
      <c r="A11" s="320" t="n"/>
      <c r="B11" s="48" t="s">
        <v>608</v>
      </c>
      <c r="C11" s="340" t="n"/>
      <c r="D11" s="341" t="n"/>
    </row>
    <row customHeight="true" ht="51" outlineLevel="0" r="12">
      <c r="A12" s="320" t="n"/>
      <c r="B12" s="186" t="s">
        <v>617</v>
      </c>
      <c r="C12" s="342" t="n"/>
      <c r="D12" s="343" t="n"/>
    </row>
    <row ht="15.75" outlineLevel="0" r="13">
      <c r="A13" s="320" t="n"/>
      <c r="B13" s="245" t="s">
        <v>608</v>
      </c>
      <c r="C13" s="342" t="n"/>
      <c r="D13" s="343" t="n"/>
    </row>
    <row customHeight="true" ht="50.25" outlineLevel="0" r="14">
      <c r="A14" s="320" t="n"/>
      <c r="B14" s="245" t="s">
        <v>610</v>
      </c>
      <c r="C14" s="344" t="n">
        <f aca="false" ca="false" dt2D="false" dtr="false" t="normal">C16+C18+C24+C25</f>
        <v>8773624.83</v>
      </c>
      <c r="D14" s="332" t="e">
        <f aca="false" ca="false" dt2D="false" dtr="false" t="normal">D16+D18+D24+D25</f>
        <v>#GETTING_DATA</v>
      </c>
    </row>
    <row ht="15.75" outlineLevel="0" r="15">
      <c r="A15" s="320" t="n"/>
      <c r="B15" s="245" t="s">
        <v>608</v>
      </c>
      <c r="C15" s="344" t="n"/>
      <c r="D15" s="332" t="n"/>
    </row>
    <row customHeight="true" ht="64.5" outlineLevel="0" r="16">
      <c r="A16" s="320" t="n"/>
      <c r="B16" s="333" t="s">
        <v>618</v>
      </c>
      <c r="C16" s="345" t="n">
        <f aca="false" ca="false" dt2D="false" dtr="false" t="normal">'приложение 9   '!H68</f>
        <v>5363756.14</v>
      </c>
      <c r="D16" s="334" t="e">
        <f aca="false" ca="false" dt2D="false" dtr="false" t="normal">'приложение 11   '!F64</f>
        <v>#GETTING_DATA</v>
      </c>
    </row>
    <row customHeight="true" hidden="true" ht="96.75" outlineLevel="0" r="17">
      <c r="A17" s="320" t="n"/>
      <c r="B17" s="333" t="s">
        <v>619</v>
      </c>
      <c r="C17" s="345" t="n"/>
      <c r="D17" s="334" t="n"/>
    </row>
    <row customHeight="true" ht="64.5" outlineLevel="0" r="18">
      <c r="A18" s="320" t="n"/>
      <c r="B18" s="48" t="s">
        <v>620</v>
      </c>
      <c r="C18" s="346" t="n">
        <f aca="false" ca="false" dt2D="false" dtr="false" t="normal">'приложение 9   '!H72</f>
        <v>2640000</v>
      </c>
      <c r="D18" s="347" t="n">
        <f aca="false" ca="false" dt2D="false" dtr="false" t="normal">'приложение 9   '!J73</f>
        <v>2540000</v>
      </c>
    </row>
    <row customHeight="true" hidden="true" ht="55.5" outlineLevel="0" r="19">
      <c r="A19" s="320" t="n"/>
      <c r="B19" s="348" t="s">
        <v>621</v>
      </c>
      <c r="C19" s="349" t="n"/>
      <c r="D19" s="350" t="n"/>
    </row>
    <row hidden="true" ht="15.75" outlineLevel="0" r="20">
      <c r="A20" s="320" t="n"/>
      <c r="B20" s="348" t="s">
        <v>608</v>
      </c>
      <c r="C20" s="349" t="n"/>
      <c r="D20" s="350" t="n"/>
    </row>
    <row hidden="true" ht="22.5" outlineLevel="0" r="21">
      <c r="A21" s="320" t="n"/>
      <c r="B21" s="351" t="s">
        <v>622</v>
      </c>
      <c r="C21" s="352" t="n"/>
      <c r="D21" s="353" t="n"/>
    </row>
    <row hidden="true" ht="15.75" outlineLevel="0" r="22">
      <c r="A22" s="320" t="n"/>
      <c r="B22" s="351" t="s">
        <v>608</v>
      </c>
      <c r="C22" s="352" t="n"/>
      <c r="D22" s="353" t="n"/>
    </row>
    <row hidden="true" ht="56.25" outlineLevel="0" r="23">
      <c r="A23" s="320" t="n"/>
      <c r="B23" s="354" t="s">
        <v>623</v>
      </c>
      <c r="C23" s="345" t="n"/>
      <c r="D23" s="334" t="n"/>
    </row>
    <row customHeight="true" ht="20.25" outlineLevel="0" r="24">
      <c r="A24" s="320" t="n"/>
      <c r="B24" s="333" t="s">
        <v>345</v>
      </c>
      <c r="C24" s="345" t="n">
        <f aca="false" ca="false" dt2D="false" dtr="false" t="normal">'приложение 9   '!I71</f>
        <v>500000</v>
      </c>
      <c r="D24" s="334" t="e">
        <f aca="false" ca="false" dt2D="false" dtr="false" t="normal">'[1]приложение 11'!F66</f>
        <v>#GETTING_DATA</v>
      </c>
    </row>
    <row customHeight="true" ht="126.75" outlineLevel="0" r="25">
      <c r="A25" s="320" t="n"/>
      <c r="B25" s="333" t="s">
        <v>613</v>
      </c>
      <c r="C25" s="345" t="n">
        <f aca="false" ca="false" dt2D="false" dtr="false" t="normal">'приложение 9   '!I78</f>
        <v>269868.69</v>
      </c>
      <c r="D25" s="334" t="n">
        <v>0</v>
      </c>
    </row>
    <row customHeight="true" ht="49.5" outlineLevel="0" r="26">
      <c r="A26" s="320" t="n"/>
      <c r="B26" s="336" t="s">
        <v>444</v>
      </c>
      <c r="C26" s="352" t="n">
        <f aca="false" ca="false" dt2D="false" dtr="false" t="normal">C28</f>
        <v>500000</v>
      </c>
      <c r="D26" s="353" t="e">
        <f aca="false" ca="false" dt2D="false" dtr="false" t="normal">D28</f>
        <v>#GETTING_DATA</v>
      </c>
    </row>
    <row ht="15.75" outlineLevel="0" r="27">
      <c r="A27" s="320" t="n"/>
      <c r="B27" s="336" t="s">
        <v>608</v>
      </c>
      <c r="C27" s="345" t="n"/>
      <c r="D27" s="334" t="n"/>
    </row>
    <row ht="31.5" outlineLevel="0" r="28">
      <c r="A28" s="320" t="n"/>
      <c r="B28" s="284" t="s">
        <v>447</v>
      </c>
      <c r="C28" s="345" t="n">
        <f aca="false" ca="false" dt2D="false" dtr="false" t="normal">'приложение 9   '!I154</f>
        <v>500000</v>
      </c>
      <c r="D28" s="334" t="e">
        <f aca="false" ca="false" dt2D="false" dtr="false" t="normal">'[1]приложение 11'!F72</f>
        <v>#GETTING_DATA</v>
      </c>
    </row>
    <row ht="15.75" outlineLevel="0" r="29">
      <c r="A29" s="320" t="n"/>
      <c r="B29" s="220" t="s">
        <v>116</v>
      </c>
      <c r="C29" s="331" t="n">
        <f aca="false" ca="false" dt2D="false" dtr="false" t="normal">C14+C28</f>
        <v>9273624.83</v>
      </c>
      <c r="D29" s="331" t="e">
        <f aca="false" ca="false" dt2D="false" dtr="false" t="normal">D14+D28</f>
        <v>#GETTING_DATA</v>
      </c>
    </row>
  </sheetData>
  <mergeCells count="7">
    <mergeCell ref="B7:D7"/>
    <mergeCell ref="B1:D1"/>
    <mergeCell ref="B2:D2"/>
    <mergeCell ref="B3:D3"/>
    <mergeCell ref="B4:D4"/>
    <mergeCell ref="B5:D5"/>
    <mergeCell ref="B6:D6"/>
  </mergeCells>
  <pageMargins bottom="0.75" footer="0.300000011920929" header="0.300000011920929" left="0.700000047683716" right="0.700000047683716" top="0.75"/>
</worksheet>
</file>

<file path=xl/worksheets/sheet5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B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6.2851563273142"/>
    <col customWidth="true" max="2" min="2" outlineLevel="0" width="18.4257807907402"/>
  </cols>
  <sheetData>
    <row outlineLevel="0" r="1">
      <c r="A1" s="3" t="s">
        <v>102</v>
      </c>
      <c r="B1" s="3" t="s"/>
    </row>
    <row outlineLevel="0" r="2">
      <c r="A2" s="3" t="s">
        <v>103</v>
      </c>
      <c r="B2" s="3" t="s"/>
    </row>
    <row outlineLevel="0" r="3">
      <c r="A3" s="3" t="s">
        <v>104</v>
      </c>
      <c r="B3" s="3" t="s"/>
    </row>
    <row outlineLevel="0" r="4">
      <c r="A4" s="3" t="s">
        <v>105</v>
      </c>
      <c r="B4" s="3" t="s"/>
    </row>
    <row outlineLevel="0" r="5">
      <c r="A5" s="3" t="s">
        <v>106</v>
      </c>
      <c r="B5" s="3" t="s"/>
    </row>
    <row outlineLevel="0" r="6">
      <c r="A6" s="3" t="s">
        <v>107</v>
      </c>
      <c r="B6" s="3" t="s"/>
    </row>
    <row outlineLevel="0" r="7">
      <c r="A7" s="1" t="n"/>
      <c r="B7" s="1" t="s"/>
    </row>
    <row ht="15.75" outlineLevel="0" r="8">
      <c r="A8" s="54" t="n"/>
    </row>
    <row ht="15.75" outlineLevel="0" r="9">
      <c r="A9" s="35" t="s">
        <v>108</v>
      </c>
      <c r="B9" s="35" t="s"/>
    </row>
    <row ht="15.75" outlineLevel="0" r="10">
      <c r="A10" s="35" t="s">
        <v>109</v>
      </c>
      <c r="B10" s="35" t="s"/>
    </row>
    <row ht="21" outlineLevel="0" r="11">
      <c r="A11" s="73" t="n"/>
    </row>
    <row customHeight="true" ht="24" outlineLevel="0" r="12">
      <c r="A12" s="14" t="n"/>
      <c r="B12" s="74" t="s">
        <v>59</v>
      </c>
    </row>
    <row customHeight="true" hidden="true" ht="51.75" outlineLevel="0" r="13">
      <c r="A13" s="75" t="s">
        <v>110</v>
      </c>
      <c r="B13" s="76" t="n"/>
    </row>
    <row customHeight="true" hidden="true" ht="51.75" outlineLevel="0" r="14">
      <c r="A14" s="75" t="s">
        <v>111</v>
      </c>
      <c r="B14" s="76" t="n"/>
    </row>
    <row customHeight="true" ht="34.5" outlineLevel="0" r="15">
      <c r="A15" s="75" t="s">
        <v>112</v>
      </c>
      <c r="B15" s="77" t="n">
        <v>200000</v>
      </c>
    </row>
    <row customHeight="true" hidden="true" ht="54.75" outlineLevel="0" r="16">
      <c r="A16" s="78" t="s">
        <v>113</v>
      </c>
      <c r="B16" s="79" t="n"/>
    </row>
    <row customHeight="true" ht="72.75" outlineLevel="0" r="17">
      <c r="A17" s="78" t="s">
        <v>114</v>
      </c>
      <c r="B17" s="79" t="n">
        <v>110000</v>
      </c>
    </row>
    <row customFormat="true" customHeight="true" ht="68.25" outlineLevel="0" r="18" s="0">
      <c r="A18" s="78" t="s">
        <v>115</v>
      </c>
      <c r="B18" s="79" t="n">
        <v>120000</v>
      </c>
    </row>
    <row customFormat="true" customHeight="true" hidden="true" ht="72.75" outlineLevel="0" r="19" s="0">
      <c r="A19" s="78" t="n"/>
      <c r="B19" s="80" t="n"/>
    </row>
    <row customFormat="true" customHeight="true" hidden="true" ht="72.75" outlineLevel="0" r="20" s="0">
      <c r="A20" s="78" t="n"/>
      <c r="B20" s="80" t="n"/>
    </row>
    <row ht="16.5" outlineLevel="0" r="21">
      <c r="A21" s="81" t="s">
        <v>116</v>
      </c>
      <c r="B21" s="82" t="n">
        <f aca="false" ca="false" dt2D="false" dtr="false" t="normal">B15+B16+B17+B18</f>
        <v>430000</v>
      </c>
    </row>
  </sheetData>
  <mergeCells count="9">
    <mergeCell ref="A9:B9"/>
    <mergeCell ref="A10:B10"/>
    <mergeCell ref="A1:B1"/>
    <mergeCell ref="A2:B2"/>
    <mergeCell ref="A3:B3"/>
    <mergeCell ref="A4:B4"/>
    <mergeCell ref="A5:B5"/>
    <mergeCell ref="A6:B6"/>
    <mergeCell ref="A7:B7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2.5703099479696"/>
    <col customWidth="true" max="2" min="2" outlineLevel="0" width="12.8554686436103"/>
    <col customWidth="true" max="3" min="3" outlineLevel="0" width="13.8554681361118"/>
    <col customWidth="true" hidden="true" max="4" min="4" outlineLevel="0" width="0.285156242731141"/>
    <col customWidth="true" hidden="true" max="12" min="5" outlineLevel="0" width="9.14062530925693"/>
  </cols>
  <sheetData>
    <row outlineLevel="0" r="1">
      <c r="A1" s="3" t="s">
        <v>117</v>
      </c>
      <c r="B1" s="3" t="s"/>
      <c r="C1" s="3" t="s"/>
    </row>
    <row outlineLevel="0" r="2">
      <c r="A2" s="3" t="s">
        <v>103</v>
      </c>
      <c r="B2" s="3" t="s"/>
      <c r="C2" s="3" t="s"/>
    </row>
    <row outlineLevel="0" r="3">
      <c r="A3" s="3" t="s">
        <v>104</v>
      </c>
      <c r="B3" s="3" t="s"/>
      <c r="C3" s="3" t="s"/>
    </row>
    <row outlineLevel="0" r="4">
      <c r="A4" s="3" t="s">
        <v>105</v>
      </c>
      <c r="B4" s="3" t="s"/>
      <c r="C4" s="3" t="s"/>
    </row>
    <row outlineLevel="0" r="5">
      <c r="A5" s="3" t="s">
        <v>106</v>
      </c>
      <c r="B5" s="3" t="s"/>
      <c r="C5" s="3" t="s"/>
    </row>
    <row outlineLevel="0" r="6">
      <c r="A6" s="3" t="s">
        <v>107</v>
      </c>
      <c r="B6" s="3" t="s"/>
      <c r="C6" s="3" t="s"/>
    </row>
    <row customHeight="true" ht="13.5" outlineLevel="0" r="7">
      <c r="A7" s="1" t="n"/>
      <c r="B7" s="1" t="s"/>
      <c r="C7" s="1" t="s"/>
    </row>
    <row hidden="true" ht="15" outlineLevel="0" r="8">
      <c r="A8" s="1" t="n"/>
      <c r="B8" s="1" t="s"/>
      <c r="C8" s="1" t="s"/>
    </row>
    <row hidden="true" ht="15" outlineLevel="0" r="9">
      <c r="A9" s="1" t="n"/>
      <c r="B9" s="1" t="s"/>
      <c r="C9" s="1" t="s"/>
    </row>
    <row hidden="true" ht="15.75" outlineLevel="0" r="10">
      <c r="A10" s="54" t="n"/>
      <c r="B10" s="54" t="n"/>
    </row>
    <row hidden="true" ht="15.75" outlineLevel="0" r="11">
      <c r="A11" s="54" t="n"/>
      <c r="B11" s="54" t="n"/>
    </row>
    <row hidden="true" ht="15.75" outlineLevel="0" r="12">
      <c r="A12" s="54" t="n"/>
      <c r="B12" s="54" t="n"/>
    </row>
    <row ht="15.75" outlineLevel="0" r="13">
      <c r="A13" s="54" t="n"/>
      <c r="B13" s="54" t="n"/>
    </row>
    <row ht="15.75" outlineLevel="0" r="14">
      <c r="A14" s="54" t="n"/>
      <c r="B14" s="54" t="n"/>
    </row>
    <row ht="15.75" outlineLevel="0" r="15">
      <c r="A15" s="35" t="s">
        <v>108</v>
      </c>
      <c r="B15" s="35" t="s"/>
      <c r="C15" s="35" t="s"/>
    </row>
    <row ht="15.75" outlineLevel="0" r="16">
      <c r="A16" s="35" t="s">
        <v>118</v>
      </c>
      <c r="B16" s="35" t="s"/>
      <c r="C16" s="35" t="s"/>
    </row>
    <row ht="21" outlineLevel="0" r="17">
      <c r="A17" s="73" t="n"/>
      <c r="B17" s="73" t="n"/>
    </row>
    <row ht="16.5" outlineLevel="0" r="18">
      <c r="A18" s="83" t="s">
        <v>39</v>
      </c>
      <c r="B18" s="84" t="s">
        <v>59</v>
      </c>
      <c r="C18" s="85" t="s"/>
    </row>
    <row customFormat="true" customHeight="true" ht="32.25" outlineLevel="0" r="19" s="72">
      <c r="A19" s="86" t="s"/>
      <c r="B19" s="87" t="n">
        <v>2022</v>
      </c>
      <c r="C19" s="87" t="n">
        <v>2023</v>
      </c>
    </row>
    <row customFormat="true" customHeight="true" ht="39" outlineLevel="0" r="20" s="72">
      <c r="A20" s="88" t="s">
        <v>119</v>
      </c>
      <c r="B20" s="77" t="n">
        <v>144000</v>
      </c>
      <c r="C20" s="77" t="n">
        <v>138000</v>
      </c>
    </row>
    <row customHeight="true" hidden="true" ht="100.5" outlineLevel="0" r="21">
      <c r="A21" s="78" t="s">
        <v>113</v>
      </c>
      <c r="B21" s="79" t="n"/>
      <c r="C21" s="79" t="n"/>
    </row>
    <row customFormat="true" customHeight="true" ht="84" outlineLevel="0" r="22" s="0">
      <c r="A22" s="78" t="s">
        <v>114</v>
      </c>
      <c r="B22" s="79" t="n">
        <v>120000</v>
      </c>
      <c r="C22" s="79" t="n">
        <v>120000</v>
      </c>
    </row>
    <row ht="16.5" outlineLevel="0" r="23">
      <c r="A23" s="81" t="s">
        <v>116</v>
      </c>
      <c r="B23" s="82" t="n">
        <f aca="false" ca="false" dt2D="false" dtr="false" t="normal">B21+B20+B22</f>
        <v>264000</v>
      </c>
      <c r="C23" s="82" t="n">
        <f aca="false" ca="false" dt2D="false" dtr="false" t="normal">C21+C20+C22</f>
        <v>258000</v>
      </c>
    </row>
  </sheetData>
  <mergeCells count="13">
    <mergeCell ref="B18:C18"/>
    <mergeCell ref="A6:C6"/>
    <mergeCell ref="A1:C1"/>
    <mergeCell ref="A2:C2"/>
    <mergeCell ref="A3:C3"/>
    <mergeCell ref="A4:C4"/>
    <mergeCell ref="A5:C5"/>
    <mergeCell ref="A7:C7"/>
    <mergeCell ref="A8:C8"/>
    <mergeCell ref="A9:C9"/>
    <mergeCell ref="A15:C15"/>
    <mergeCell ref="A16:C16"/>
    <mergeCell ref="A18:A19"/>
  </mergeCells>
  <pageMargins bottom="0.748031497001648" footer="0.31496062874794" header="0.31496062874794" left="0.708661377429962" right="0.708661377429962" top="0.748031497001648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8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8.8554686436103"/>
    <col customWidth="true" max="2" min="2" outlineLevel="0" width="43.7109362722236"/>
    <col customWidth="true" max="3" min="3" outlineLevel="0" width="12.5703126546285"/>
  </cols>
  <sheetData>
    <row outlineLevel="0" r="1">
      <c r="A1" s="1" t="n"/>
      <c r="B1" s="2" t="n"/>
      <c r="C1" s="3" t="s">
        <v>120</v>
      </c>
    </row>
    <row outlineLevel="0" r="2">
      <c r="A2" s="1" t="n"/>
      <c r="B2" s="3" t="s">
        <v>34</v>
      </c>
      <c r="C2" s="3" t="s"/>
    </row>
    <row outlineLevel="0" r="3">
      <c r="A3" s="1" t="n"/>
      <c r="B3" s="3" t="s">
        <v>2</v>
      </c>
      <c r="C3" s="3" t="s"/>
    </row>
    <row outlineLevel="0" r="4">
      <c r="A4" s="1" t="n"/>
      <c r="B4" s="3" t="s">
        <v>121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3" t="n"/>
      <c r="C7" s="3" t="s"/>
    </row>
    <row outlineLevel="0" r="8">
      <c r="A8" s="1" t="n"/>
      <c r="B8" s="2" t="n"/>
      <c r="C8" s="3" t="n"/>
    </row>
    <row outlineLevel="0" r="9">
      <c r="B9" s="2" t="n"/>
      <c r="C9" s="3" t="n"/>
    </row>
    <row ht="15.75" outlineLevel="0" r="10">
      <c r="A10" s="89" t="n"/>
    </row>
    <row ht="15.75" outlineLevel="0" r="11">
      <c r="A11" s="35" t="s">
        <v>122</v>
      </c>
      <c r="B11" s="35" t="s"/>
      <c r="C11" s="35" t="s"/>
    </row>
    <row ht="15.75" outlineLevel="0" r="12">
      <c r="A12" s="35" t="s">
        <v>123</v>
      </c>
      <c r="B12" s="35" t="s"/>
      <c r="C12" s="35" t="s"/>
    </row>
    <row ht="15.75" outlineLevel="0" r="13">
      <c r="A13" s="35" t="s">
        <v>124</v>
      </c>
      <c r="B13" s="35" t="s"/>
      <c r="C13" s="35" t="s"/>
    </row>
    <row ht="16.5" outlineLevel="0" r="14">
      <c r="A14" s="35" t="n"/>
    </row>
    <row customHeight="true" ht="33" outlineLevel="0" r="15">
      <c r="A15" s="14" t="s">
        <v>125</v>
      </c>
      <c r="B15" s="74" t="s">
        <v>58</v>
      </c>
      <c r="C15" s="74" t="s">
        <v>126</v>
      </c>
    </row>
    <row customHeight="true" ht="81.75" outlineLevel="0" r="16">
      <c r="A16" s="90" t="s">
        <v>127</v>
      </c>
      <c r="B16" s="91" t="s">
        <v>128</v>
      </c>
      <c r="C16" s="87" t="n"/>
    </row>
    <row customHeight="true" ht="114.75" outlineLevel="0" r="17">
      <c r="A17" s="90" t="s">
        <v>129</v>
      </c>
      <c r="B17" s="91" t="s">
        <v>130</v>
      </c>
      <c r="C17" s="87" t="n"/>
    </row>
    <row customHeight="true" ht="82.5" outlineLevel="0" r="18">
      <c r="A18" s="24" t="s">
        <v>131</v>
      </c>
      <c r="B18" s="26" t="s">
        <v>132</v>
      </c>
      <c r="C18" s="92" t="n">
        <v>100</v>
      </c>
    </row>
    <row customHeight="true" ht="36.75" outlineLevel="0" r="19">
      <c r="A19" s="90" t="s">
        <v>133</v>
      </c>
      <c r="B19" s="91" t="s">
        <v>134</v>
      </c>
      <c r="C19" s="92" t="n"/>
    </row>
    <row customHeight="true" ht="56.25" outlineLevel="0" r="20">
      <c r="A20" s="24" t="s">
        <v>135</v>
      </c>
      <c r="B20" s="26" t="s">
        <v>136</v>
      </c>
      <c r="C20" s="92" t="n">
        <v>100</v>
      </c>
    </row>
    <row customHeight="true" ht="66" outlineLevel="0" r="21">
      <c r="A21" s="24" t="s">
        <v>137</v>
      </c>
      <c r="B21" s="26" t="s">
        <v>138</v>
      </c>
      <c r="C21" s="92" t="n">
        <v>100</v>
      </c>
    </row>
    <row customHeight="true" ht="51.75" outlineLevel="0" r="22">
      <c r="A22" s="90" t="s">
        <v>139</v>
      </c>
      <c r="B22" s="91" t="s">
        <v>140</v>
      </c>
      <c r="C22" s="87" t="n"/>
    </row>
    <row customHeight="true" ht="51" outlineLevel="0" r="23">
      <c r="A23" s="24" t="s">
        <v>141</v>
      </c>
      <c r="B23" s="26" t="s">
        <v>142</v>
      </c>
      <c r="C23" s="92" t="n">
        <v>100</v>
      </c>
    </row>
    <row customHeight="true" ht="145.5" outlineLevel="0" r="24">
      <c r="A24" s="90" t="s">
        <v>82</v>
      </c>
      <c r="B24" s="91" t="s">
        <v>143</v>
      </c>
      <c r="C24" s="92" t="n"/>
    </row>
    <row outlineLevel="0" r="25">
      <c r="A25" s="32" t="s">
        <v>144</v>
      </c>
      <c r="B25" s="31" t="s">
        <v>16</v>
      </c>
      <c r="C25" s="14" t="n">
        <v>50</v>
      </c>
    </row>
    <row outlineLevel="0" r="26">
      <c r="A26" s="93" t="s"/>
      <c r="B26" s="94" t="s"/>
      <c r="C26" s="15" t="s"/>
    </row>
    <row outlineLevel="0" r="27">
      <c r="A27" s="93" t="s"/>
      <c r="B27" s="94" t="s"/>
      <c r="C27" s="15" t="s"/>
    </row>
    <row outlineLevel="0" r="28">
      <c r="A28" s="93" t="s"/>
      <c r="B28" s="94" t="s"/>
      <c r="C28" s="15" t="s"/>
    </row>
    <row customHeight="true" ht="70.5" outlineLevel="0" r="29">
      <c r="A29" s="93" t="s"/>
      <c r="B29" s="94" t="s"/>
      <c r="C29" s="15" t="s"/>
    </row>
    <row customHeight="true" hidden="true" ht="11.25" outlineLevel="0" r="30">
      <c r="A30" s="93" t="s"/>
      <c r="B30" s="94" t="s"/>
      <c r="C30" s="15" t="s"/>
    </row>
    <row customHeight="true" hidden="true" ht="34.5" outlineLevel="0" r="31">
      <c r="A31" s="95" t="s"/>
      <c r="B31" s="96" t="s"/>
      <c r="C31" s="16" t="s"/>
    </row>
    <row customHeight="true" ht="112.5" outlineLevel="0" r="32">
      <c r="A32" s="32" t="s">
        <v>145</v>
      </c>
      <c r="B32" s="31" t="s">
        <v>146</v>
      </c>
      <c r="C32" s="14" t="n">
        <v>100</v>
      </c>
    </row>
    <row customHeight="true" hidden="true" ht="25.5" outlineLevel="0" r="33">
      <c r="A33" s="95" t="s"/>
      <c r="B33" s="96" t="s"/>
      <c r="C33" s="16" t="s"/>
    </row>
    <row customHeight="true" ht="36" outlineLevel="0" r="34">
      <c r="A34" s="32" t="s">
        <v>147</v>
      </c>
      <c r="B34" s="31" t="s">
        <v>148</v>
      </c>
      <c r="C34" s="14" t="n">
        <v>100</v>
      </c>
    </row>
    <row customHeight="true" ht="44.25" outlineLevel="0" r="35">
      <c r="A35" s="93" t="s"/>
      <c r="B35" s="94" t="s"/>
      <c r="C35" s="15" t="s"/>
    </row>
    <row customHeight="true" ht="33.75" outlineLevel="0" r="36">
      <c r="A36" s="93" t="s"/>
      <c r="B36" s="94" t="s"/>
      <c r="C36" s="15" t="s"/>
    </row>
    <row customHeight="true" ht="50.25" outlineLevel="0" r="37">
      <c r="A37" s="93" t="s"/>
      <c r="B37" s="94" t="s"/>
      <c r="C37" s="15" t="s"/>
    </row>
    <row customHeight="true" ht="13.5" outlineLevel="0" r="38">
      <c r="A38" s="95" t="s"/>
      <c r="B38" s="96" t="s"/>
      <c r="C38" s="16" t="s"/>
    </row>
    <row customHeight="true" ht="50.25" outlineLevel="0" r="39">
      <c r="A39" s="32" t="s">
        <v>149</v>
      </c>
      <c r="B39" s="31" t="s">
        <v>20</v>
      </c>
      <c r="C39" s="14" t="n">
        <v>100</v>
      </c>
    </row>
    <row customHeight="true" ht="48" outlineLevel="0" r="40">
      <c r="A40" s="95" t="s"/>
      <c r="B40" s="96" t="s"/>
      <c r="C40" s="16" t="s"/>
    </row>
    <row customHeight="true" ht="160.5" outlineLevel="0" r="41">
      <c r="A41" s="90" t="s">
        <v>150</v>
      </c>
      <c r="B41" s="91" t="s">
        <v>151</v>
      </c>
      <c r="C41" s="87" t="n"/>
    </row>
    <row customHeight="true" ht="127.5" outlineLevel="0" r="42">
      <c r="A42" s="32" t="s">
        <v>152</v>
      </c>
      <c r="B42" s="31" t="s">
        <v>153</v>
      </c>
      <c r="C42" s="14" t="n">
        <v>100</v>
      </c>
    </row>
    <row customHeight="true" hidden="true" ht="12" outlineLevel="0" r="43">
      <c r="A43" s="95" t="s"/>
      <c r="B43" s="96" t="s"/>
      <c r="C43" s="16" t="s"/>
    </row>
    <row customHeight="true" ht="145.5" outlineLevel="0" r="44">
      <c r="A44" s="18" t="s">
        <v>154</v>
      </c>
      <c r="B44" s="97" t="s">
        <v>155</v>
      </c>
      <c r="C44" s="98" t="n"/>
    </row>
    <row customHeight="true" ht="114" outlineLevel="0" r="45">
      <c r="A45" s="24" t="s">
        <v>156</v>
      </c>
      <c r="B45" s="26" t="s">
        <v>157</v>
      </c>
      <c r="C45" s="92" t="n">
        <v>100</v>
      </c>
    </row>
    <row customHeight="true" ht="48.75" outlineLevel="0" r="46">
      <c r="A46" s="90" t="s">
        <v>158</v>
      </c>
      <c r="B46" s="91" t="s">
        <v>159</v>
      </c>
      <c r="C46" s="99" t="n"/>
    </row>
    <row customHeight="true" ht="32.25" outlineLevel="0" r="47">
      <c r="A47" s="24" t="s">
        <v>160</v>
      </c>
      <c r="B47" s="26" t="s">
        <v>161</v>
      </c>
      <c r="C47" s="92" t="n">
        <v>100</v>
      </c>
    </row>
    <row customHeight="true" ht="53.25" outlineLevel="0" r="48">
      <c r="A48" s="90" t="s">
        <v>162</v>
      </c>
      <c r="B48" s="91" t="s">
        <v>163</v>
      </c>
      <c r="C48" s="92" t="n"/>
    </row>
    <row customHeight="true" ht="24" outlineLevel="0" r="49">
      <c r="A49" s="18" t="s">
        <v>164</v>
      </c>
      <c r="B49" s="31" t="s">
        <v>165</v>
      </c>
      <c r="C49" s="14" t="n"/>
    </row>
    <row customHeight="true" ht="108.75" outlineLevel="0" r="50">
      <c r="A50" s="22" t="s"/>
      <c r="B50" s="96" t="s"/>
      <c r="C50" s="16" t="s"/>
    </row>
    <row customHeight="true" ht="45" outlineLevel="0" r="51">
      <c r="A51" s="32" t="s">
        <v>166</v>
      </c>
      <c r="B51" s="31" t="s">
        <v>167</v>
      </c>
      <c r="C51" s="14" t="n">
        <v>100</v>
      </c>
    </row>
    <row customHeight="true" ht="97.5" outlineLevel="0" r="52">
      <c r="A52" s="95" t="s"/>
      <c r="B52" s="96" t="s"/>
      <c r="C52" s="16" t="s"/>
    </row>
    <row customHeight="true" ht="147" outlineLevel="0" r="53">
      <c r="A53" s="24" t="s">
        <v>168</v>
      </c>
      <c r="B53" s="26" t="s">
        <v>169</v>
      </c>
      <c r="C53" s="92" t="n">
        <v>100</v>
      </c>
    </row>
    <row customHeight="true" ht="133.5" outlineLevel="0" r="54">
      <c r="A54" s="24" t="s">
        <v>170</v>
      </c>
      <c r="B54" s="26" t="s">
        <v>171</v>
      </c>
      <c r="C54" s="92" t="n">
        <v>100</v>
      </c>
    </row>
    <row customHeight="true" ht="150" outlineLevel="0" r="55">
      <c r="A55" s="24" t="s">
        <v>172</v>
      </c>
      <c r="B55" s="26" t="s">
        <v>173</v>
      </c>
      <c r="C55" s="92" t="n">
        <v>100</v>
      </c>
    </row>
    <row customHeight="true" ht="144" outlineLevel="0" r="56">
      <c r="A56" s="24" t="s">
        <v>174</v>
      </c>
      <c r="B56" s="26" t="s">
        <v>175</v>
      </c>
      <c r="C56" s="92" t="n">
        <v>100</v>
      </c>
    </row>
    <row customHeight="true" ht="144.75" outlineLevel="0" r="57">
      <c r="A57" s="24" t="s">
        <v>176</v>
      </c>
      <c r="B57" s="26" t="s">
        <v>177</v>
      </c>
      <c r="C57" s="92" t="n">
        <v>100</v>
      </c>
    </row>
    <row customHeight="true" ht="81.75" outlineLevel="0" r="58">
      <c r="A58" s="90" t="s">
        <v>178</v>
      </c>
      <c r="B58" s="91" t="s">
        <v>179</v>
      </c>
      <c r="C58" s="87" t="n"/>
    </row>
    <row customHeight="true" ht="66" outlineLevel="0" r="59">
      <c r="A59" s="24" t="s">
        <v>180</v>
      </c>
      <c r="B59" s="26" t="s">
        <v>181</v>
      </c>
      <c r="C59" s="92" t="n">
        <v>50</v>
      </c>
    </row>
    <row customHeight="true" ht="82.5" outlineLevel="0" r="60">
      <c r="A60" s="24" t="s">
        <v>182</v>
      </c>
      <c r="B60" s="26" t="s">
        <v>26</v>
      </c>
      <c r="C60" s="92" t="n">
        <v>100</v>
      </c>
    </row>
    <row customHeight="true" ht="41.25" outlineLevel="0" r="61">
      <c r="A61" s="90" t="s">
        <v>183</v>
      </c>
      <c r="B61" s="91" t="s">
        <v>184</v>
      </c>
      <c r="C61" s="92" t="n"/>
    </row>
    <row customHeight="true" ht="52.5" outlineLevel="0" r="62">
      <c r="A62" s="90" t="s">
        <v>185</v>
      </c>
      <c r="B62" s="91" t="s">
        <v>186</v>
      </c>
      <c r="C62" s="92" t="n"/>
    </row>
    <row customHeight="true" ht="49.5" outlineLevel="0" r="63">
      <c r="A63" s="32" t="s">
        <v>187</v>
      </c>
      <c r="B63" s="31" t="s">
        <v>188</v>
      </c>
      <c r="C63" s="14" t="n">
        <v>100</v>
      </c>
    </row>
    <row hidden="true" ht="15.75" outlineLevel="0" r="64">
      <c r="A64" s="95" t="s"/>
      <c r="B64" s="96" t="s"/>
      <c r="C64" s="16" t="s"/>
    </row>
    <row customHeight="true" ht="64.5" outlineLevel="0" r="65">
      <c r="A65" s="18" t="s">
        <v>189</v>
      </c>
      <c r="B65" s="97" t="s">
        <v>190</v>
      </c>
      <c r="C65" s="98" t="n"/>
    </row>
    <row customHeight="true" ht="81.75" outlineLevel="0" r="66">
      <c r="A66" s="24" t="s">
        <v>191</v>
      </c>
      <c r="B66" s="26" t="s">
        <v>192</v>
      </c>
      <c r="C66" s="92" t="n">
        <v>100</v>
      </c>
    </row>
    <row customHeight="true" ht="34.5" outlineLevel="0" r="67">
      <c r="A67" s="90" t="s">
        <v>193</v>
      </c>
      <c r="B67" s="91" t="s">
        <v>194</v>
      </c>
      <c r="C67" s="87" t="n"/>
    </row>
    <row customHeight="true" ht="81.75" outlineLevel="0" r="68">
      <c r="A68" s="24" t="s">
        <v>195</v>
      </c>
      <c r="B68" s="26" t="s">
        <v>196</v>
      </c>
      <c r="C68" s="92" t="n">
        <v>100</v>
      </c>
    </row>
    <row customHeight="true" ht="66.75" outlineLevel="0" r="69">
      <c r="A69" s="90" t="s">
        <v>197</v>
      </c>
      <c r="B69" s="26" t="s">
        <v>198</v>
      </c>
      <c r="C69" s="87" t="n"/>
    </row>
    <row customHeight="true" ht="81.75" outlineLevel="0" r="70">
      <c r="A70" s="24" t="s">
        <v>199</v>
      </c>
      <c r="B70" s="26" t="s">
        <v>200</v>
      </c>
      <c r="C70" s="92" t="n">
        <v>100</v>
      </c>
    </row>
    <row customHeight="true" ht="85.5" outlineLevel="0" r="71">
      <c r="A71" s="90" t="s">
        <v>201</v>
      </c>
      <c r="B71" s="91" t="s">
        <v>202</v>
      </c>
      <c r="C71" s="87" t="n"/>
    </row>
    <row customHeight="true" ht="96.75" outlineLevel="0" r="72">
      <c r="A72" s="24" t="s">
        <v>203</v>
      </c>
      <c r="B72" s="26" t="s">
        <v>204</v>
      </c>
      <c r="C72" s="92" t="n">
        <v>100</v>
      </c>
    </row>
    <row customHeight="true" ht="51.75" outlineLevel="0" r="73">
      <c r="A73" s="90" t="s">
        <v>205</v>
      </c>
      <c r="B73" s="91" t="s">
        <v>206</v>
      </c>
      <c r="C73" s="92" t="n"/>
    </row>
    <row customHeight="true" ht="69.75" outlineLevel="0" r="74">
      <c r="A74" s="24" t="s">
        <v>207</v>
      </c>
      <c r="B74" s="26" t="s">
        <v>208</v>
      </c>
      <c r="C74" s="92" t="n">
        <v>100</v>
      </c>
    </row>
    <row customHeight="true" ht="19.5" outlineLevel="0" r="75">
      <c r="A75" s="90" t="s">
        <v>209</v>
      </c>
      <c r="B75" s="91" t="s">
        <v>210</v>
      </c>
      <c r="C75" s="100" t="n"/>
    </row>
    <row customHeight="true" ht="37.5" outlineLevel="0" r="76">
      <c r="A76" s="24" t="s">
        <v>211</v>
      </c>
      <c r="B76" s="26" t="s">
        <v>30</v>
      </c>
      <c r="C76" s="101" t="n">
        <v>100</v>
      </c>
    </row>
    <row ht="32.25" outlineLevel="0" r="77">
      <c r="A77" s="24" t="s">
        <v>212</v>
      </c>
      <c r="B77" s="26" t="s">
        <v>213</v>
      </c>
      <c r="C77" s="101" t="n">
        <v>100</v>
      </c>
    </row>
    <row ht="63.75" outlineLevel="0" r="78">
      <c r="A78" s="90" t="s">
        <v>86</v>
      </c>
      <c r="B78" s="91" t="s">
        <v>214</v>
      </c>
      <c r="C78" s="101" t="n"/>
    </row>
    <row customHeight="true" ht="32.25" outlineLevel="0" r="79">
      <c r="A79" s="102" t="s">
        <v>215</v>
      </c>
      <c r="B79" s="103" t="s">
        <v>216</v>
      </c>
      <c r="C79" s="92" t="n">
        <v>100</v>
      </c>
    </row>
    <row customHeight="true" ht="48.75" outlineLevel="0" r="80">
      <c r="A80" s="102" t="s">
        <v>88</v>
      </c>
      <c r="B80" s="103" t="s">
        <v>217</v>
      </c>
      <c r="C80" s="101" t="n">
        <v>100</v>
      </c>
    </row>
    <row customHeight="true" ht="34.5" outlineLevel="0" r="81">
      <c r="A81" s="102" t="s">
        <v>218</v>
      </c>
      <c r="B81" s="103" t="s">
        <v>219</v>
      </c>
      <c r="C81" s="101" t="n">
        <v>100</v>
      </c>
    </row>
    <row customHeight="true" ht="22.5" outlineLevel="0" r="82">
      <c r="A82" s="102" t="s">
        <v>101</v>
      </c>
      <c r="B82" s="103" t="s">
        <v>91</v>
      </c>
      <c r="C82" s="101" t="n">
        <v>100</v>
      </c>
    </row>
    <row customHeight="true" ht="34.5" outlineLevel="0" r="83">
      <c r="A83" s="102" t="s">
        <v>220</v>
      </c>
      <c r="B83" s="103" t="s">
        <v>221</v>
      </c>
      <c r="C83" s="101" t="n">
        <v>100</v>
      </c>
    </row>
    <row customHeight="true" ht="52.5" outlineLevel="0" r="84">
      <c r="A84" s="24" t="s">
        <v>222</v>
      </c>
      <c r="B84" s="26" t="s">
        <v>223</v>
      </c>
      <c r="C84" s="101" t="n">
        <v>100</v>
      </c>
    </row>
    <row customHeight="true" ht="34.5" outlineLevel="0" r="85">
      <c r="A85" s="24" t="s">
        <v>224</v>
      </c>
      <c r="B85" s="26" t="s">
        <v>225</v>
      </c>
      <c r="C85" s="101" t="n">
        <v>100</v>
      </c>
    </row>
    <row customHeight="true" ht="115.5" outlineLevel="0" r="86">
      <c r="A86" s="24" t="s">
        <v>226</v>
      </c>
      <c r="B86" s="26" t="s">
        <v>227</v>
      </c>
      <c r="C86" s="101" t="n">
        <v>100</v>
      </c>
    </row>
    <row customHeight="true" ht="144" outlineLevel="0" r="87">
      <c r="A87" s="24" t="s">
        <v>228</v>
      </c>
      <c r="B87" s="26" t="s">
        <v>229</v>
      </c>
      <c r="C87" s="92" t="n">
        <v>100</v>
      </c>
    </row>
    <row ht="15.75" outlineLevel="0" r="88">
      <c r="A88" s="54" t="n"/>
    </row>
  </sheetData>
  <mergeCells count="33">
    <mergeCell ref="B2:C2"/>
    <mergeCell ref="B3:C3"/>
    <mergeCell ref="B4:C4"/>
    <mergeCell ref="A5:C5"/>
    <mergeCell ref="A6:C6"/>
    <mergeCell ref="B7:C7"/>
    <mergeCell ref="A11:C11"/>
    <mergeCell ref="A12:C12"/>
    <mergeCell ref="A13:C13"/>
    <mergeCell ref="A25:A31"/>
    <mergeCell ref="A32:A33"/>
    <mergeCell ref="A34:A38"/>
    <mergeCell ref="A39:A40"/>
    <mergeCell ref="A42:A43"/>
    <mergeCell ref="A49:A50"/>
    <mergeCell ref="A51:A52"/>
    <mergeCell ref="A63:A64"/>
    <mergeCell ref="C63:C64"/>
    <mergeCell ref="C51:C52"/>
    <mergeCell ref="C49:C50"/>
    <mergeCell ref="B51:B52"/>
    <mergeCell ref="B49:B50"/>
    <mergeCell ref="B63:B64"/>
    <mergeCell ref="B42:B43"/>
    <mergeCell ref="B39:B40"/>
    <mergeCell ref="B34:B38"/>
    <mergeCell ref="B32:B33"/>
    <mergeCell ref="C42:C43"/>
    <mergeCell ref="C39:C40"/>
    <mergeCell ref="C25:C31"/>
    <mergeCell ref="B25:B31"/>
    <mergeCell ref="C32:C33"/>
    <mergeCell ref="C34:C38"/>
  </mergeCells>
  <pageMargins bottom="0.393700778484344" footer="0.31496062874794" header="0.31496062874794" left="1.18110227584839" right="0.393700778484344" top="0.787401556968689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C3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1.1406249709246"/>
    <col customWidth="true" max="2" min="2" outlineLevel="0" width="24.5703133312932"/>
    <col customWidth="true" max="3" min="3" outlineLevel="0" width="49.1406266625864"/>
  </cols>
  <sheetData>
    <row outlineLevel="0" r="1">
      <c r="A1" s="1" t="n"/>
      <c r="B1" s="2" t="n"/>
      <c r="C1" s="3" t="s">
        <v>0</v>
      </c>
    </row>
    <row outlineLevel="0" r="2">
      <c r="A2" s="1" t="n"/>
      <c r="B2" s="2" t="n"/>
      <c r="C2" s="3" t="s">
        <v>1</v>
      </c>
    </row>
    <row outlineLevel="0" r="3">
      <c r="A3" s="1" t="n"/>
      <c r="B3" s="3" t="s">
        <v>2</v>
      </c>
      <c r="C3" s="3" t="s"/>
    </row>
    <row outlineLevel="0" r="4">
      <c r="A4" s="1" t="n"/>
      <c r="B4" s="3" t="s">
        <v>3</v>
      </c>
      <c r="C4" s="3" t="s"/>
    </row>
    <row outlineLevel="0" r="5">
      <c r="A5" s="3" t="s">
        <v>4</v>
      </c>
      <c r="B5" s="3" t="s"/>
      <c r="C5" s="3" t="s"/>
    </row>
    <row outlineLevel="0" r="6">
      <c r="A6" s="3" t="s">
        <v>5</v>
      </c>
      <c r="B6" s="3" t="s"/>
      <c r="C6" s="3" t="s"/>
    </row>
    <row outlineLevel="0" r="7">
      <c r="A7" s="1" t="n"/>
      <c r="B7" s="2" t="n"/>
      <c r="C7" s="3" t="n"/>
    </row>
    <row outlineLevel="0" r="8">
      <c r="A8" s="1" t="n"/>
      <c r="B8" s="2" t="n"/>
      <c r="C8" s="3" t="n"/>
    </row>
    <row outlineLevel="0" r="9">
      <c r="A9" s="0" t="n"/>
      <c r="B9" s="2" t="n"/>
      <c r="C9" s="3" t="n"/>
    </row>
    <row ht="15.75" outlineLevel="0" r="10">
      <c r="A10" s="4" t="n"/>
      <c r="B10" s="0" t="n"/>
      <c r="C10" s="0" t="n"/>
    </row>
    <row ht="15.75" outlineLevel="0" r="11">
      <c r="A11" s="5" t="s">
        <v>6</v>
      </c>
      <c r="B11" s="5" t="s"/>
      <c r="C11" s="5" t="s"/>
    </row>
    <row ht="15.75" outlineLevel="0" r="12">
      <c r="A12" s="5" t="s">
        <v>7</v>
      </c>
      <c r="B12" s="5" t="s"/>
      <c r="C12" s="5" t="s"/>
    </row>
    <row ht="16.5" outlineLevel="0" r="13">
      <c r="A13" s="6" t="n"/>
      <c r="B13" s="0" t="n"/>
      <c r="C13" s="0" t="n"/>
    </row>
    <row outlineLevel="0" r="14">
      <c r="A14" s="7" t="s">
        <v>8</v>
      </c>
      <c r="B14" s="8" t="s"/>
      <c r="C14" s="7" t="s">
        <v>9</v>
      </c>
    </row>
    <row outlineLevel="0" r="15">
      <c r="A15" s="9" t="s"/>
      <c r="B15" s="10" t="s"/>
      <c r="C15" s="11" t="s"/>
    </row>
    <row outlineLevel="0" r="16">
      <c r="A16" s="9" t="s"/>
      <c r="B16" s="10" t="s"/>
      <c r="C16" s="11" t="s"/>
    </row>
    <row outlineLevel="0" r="17">
      <c r="A17" s="9" t="s"/>
      <c r="B17" s="10" t="s"/>
      <c r="C17" s="11" t="s"/>
    </row>
    <row ht="15.75" outlineLevel="0" r="18">
      <c r="A18" s="12" t="s"/>
      <c r="B18" s="13" t="s"/>
      <c r="C18" s="11" t="s"/>
    </row>
    <row outlineLevel="0" r="19">
      <c r="A19" s="14" t="s">
        <v>10</v>
      </c>
      <c r="B19" s="14" t="s">
        <v>11</v>
      </c>
      <c r="C19" s="11" t="s"/>
    </row>
    <row outlineLevel="0" r="20">
      <c r="A20" s="15" t="s"/>
      <c r="B20" s="15" t="s"/>
      <c r="C20" s="11" t="s"/>
    </row>
    <row ht="15.75" outlineLevel="0" r="21">
      <c r="A21" s="16" t="s"/>
      <c r="B21" s="16" t="s"/>
      <c r="C21" s="17" t="s"/>
    </row>
    <row outlineLevel="0" r="22">
      <c r="A22" s="18" t="n">
        <v>800</v>
      </c>
      <c r="B22" s="19" t="n"/>
      <c r="C22" s="19" t="s">
        <v>12</v>
      </c>
    </row>
    <row outlineLevel="0" r="23">
      <c r="A23" s="20" t="s"/>
      <c r="B23" s="21" t="s"/>
      <c r="C23" s="21" t="s"/>
    </row>
    <row ht="15.75" outlineLevel="0" r="24">
      <c r="A24" s="22" t="s"/>
      <c r="B24" s="23" t="s"/>
      <c r="C24" s="23" t="s"/>
    </row>
    <row customHeight="true" ht="115.5" outlineLevel="0" r="25">
      <c r="A25" s="24" t="n">
        <v>800</v>
      </c>
      <c r="B25" s="25" t="s">
        <v>13</v>
      </c>
      <c r="C25" s="26" t="s">
        <v>14</v>
      </c>
    </row>
    <row customHeight="true" ht="111.75" outlineLevel="0" r="26">
      <c r="A26" s="24" t="n">
        <v>800</v>
      </c>
      <c r="B26" s="25" t="s">
        <v>15</v>
      </c>
      <c r="C26" s="27" t="s">
        <v>16</v>
      </c>
    </row>
    <row customHeight="true" ht="110.25" outlineLevel="0" r="27">
      <c r="A27" s="24" t="n">
        <v>800</v>
      </c>
      <c r="B27" s="25" t="s">
        <v>17</v>
      </c>
      <c r="C27" s="27" t="s">
        <v>18</v>
      </c>
    </row>
    <row customHeight="true" ht="96" outlineLevel="0" r="28">
      <c r="A28" s="24" t="n">
        <v>800</v>
      </c>
      <c r="B28" s="25" t="s">
        <v>19</v>
      </c>
      <c r="C28" s="26" t="s">
        <v>20</v>
      </c>
    </row>
    <row customHeight="true" ht="33.75" outlineLevel="0" r="29">
      <c r="A29" s="24" t="n">
        <v>800</v>
      </c>
      <c r="B29" s="25" t="s">
        <v>21</v>
      </c>
      <c r="C29" s="26" t="s">
        <v>22</v>
      </c>
    </row>
    <row customFormat="true" customHeight="true" ht="126" outlineLevel="0" r="30" s="0">
      <c r="A30" s="24" t="n">
        <v>800</v>
      </c>
      <c r="B30" s="25" t="s">
        <v>230</v>
      </c>
      <c r="C30" s="26" t="s">
        <v>231</v>
      </c>
    </row>
    <row customHeight="true" ht="64.5" outlineLevel="0" r="31">
      <c r="A31" s="24" t="n">
        <v>800</v>
      </c>
      <c r="B31" s="25" t="s">
        <v>23</v>
      </c>
      <c r="C31" s="26" t="s">
        <v>24</v>
      </c>
    </row>
    <row customHeight="true" ht="78.75" outlineLevel="0" r="32">
      <c r="A32" s="28" t="n">
        <v>800</v>
      </c>
      <c r="B32" s="29" t="s">
        <v>25</v>
      </c>
      <c r="C32" s="29" t="s">
        <v>26</v>
      </c>
    </row>
    <row customHeight="true" ht="95.25" outlineLevel="0" r="33">
      <c r="A33" s="30" t="n">
        <v>800</v>
      </c>
      <c r="B33" s="31" t="s">
        <v>27</v>
      </c>
      <c r="C33" s="31" t="s">
        <v>28</v>
      </c>
    </row>
    <row customHeight="true" ht="30.75" outlineLevel="0" r="34">
      <c r="A34" s="32" t="n">
        <v>800</v>
      </c>
      <c r="B34" s="33" t="s">
        <v>29</v>
      </c>
      <c r="C34" s="33" t="s">
        <v>30</v>
      </c>
    </row>
    <row customHeight="true" ht="33" outlineLevel="0" r="35">
      <c r="A35" s="24" t="n">
        <v>800</v>
      </c>
      <c r="B35" s="26" t="s">
        <v>31</v>
      </c>
      <c r="C35" s="26" t="s">
        <v>32</v>
      </c>
    </row>
  </sheetData>
  <mergeCells count="13">
    <mergeCell ref="A14:B18"/>
    <mergeCell ref="C14:C21"/>
    <mergeCell ref="A19:A21"/>
    <mergeCell ref="B19:B21"/>
    <mergeCell ref="A22:A24"/>
    <mergeCell ref="B22:B24"/>
    <mergeCell ref="C22:C24"/>
    <mergeCell ref="A12:C12"/>
    <mergeCell ref="B3:C3"/>
    <mergeCell ref="B4:C4"/>
    <mergeCell ref="A5:C5"/>
    <mergeCell ref="A6:C6"/>
    <mergeCell ref="A11:C11"/>
  </mergeCells>
  <pageMargins bottom="0.75" footer="0.300000011920929" header="0.300000011920929" left="0.700000047683716" right="0.700000047683716" top="0.75"/>
</worksheet>
</file>

<file path=xl/worksheets/sheet9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F3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26.9999998308338"/>
    <col customWidth="true" max="2" min="2" outlineLevel="0" width="46.5703129929608"/>
    <col customWidth="true" max="3" min="3" outlineLevel="0" width="16.8554693202751"/>
  </cols>
  <sheetData>
    <row outlineLevel="0" r="1">
      <c r="A1" s="1" t="n"/>
      <c r="B1" s="104" t="n"/>
      <c r="C1" s="1" t="s">
        <v>54</v>
      </c>
    </row>
    <row outlineLevel="0" r="2">
      <c r="A2" s="1" t="n"/>
      <c r="B2" s="1" t="s">
        <v>34</v>
      </c>
      <c r="C2" s="1" t="s"/>
    </row>
    <row outlineLevel="0" r="3">
      <c r="A3" s="1" t="n"/>
      <c r="B3" s="1" t="s">
        <v>2</v>
      </c>
      <c r="C3" s="1" t="s"/>
    </row>
    <row outlineLevel="0" r="4">
      <c r="A4" s="1" t="n"/>
      <c r="B4" s="1" t="s">
        <v>232</v>
      </c>
      <c r="C4" s="1" t="s"/>
    </row>
    <row outlineLevel="0" r="5">
      <c r="A5" s="1" t="s">
        <v>4</v>
      </c>
      <c r="B5" s="1" t="s"/>
      <c r="C5" s="1" t="s"/>
    </row>
    <row outlineLevel="0" r="6">
      <c r="A6" s="1" t="s">
        <v>5</v>
      </c>
      <c r="B6" s="1" t="s"/>
      <c r="C6" s="1" t="s"/>
    </row>
    <row customHeight="true" ht="19.5" outlineLevel="0" r="9">
      <c r="A9" s="105" t="s">
        <v>233</v>
      </c>
      <c r="B9" s="105" t="s"/>
      <c r="C9" s="105" t="s"/>
    </row>
    <row ht="16.5" outlineLevel="0" r="10">
      <c r="A10" s="56" t="s">
        <v>56</v>
      </c>
      <c r="B10" s="0" t="n"/>
      <c r="C10" s="0" t="n"/>
    </row>
    <row ht="32.25" outlineLevel="0" r="11">
      <c r="A11" s="57" t="s">
        <v>57</v>
      </c>
      <c r="B11" s="57" t="s">
        <v>58</v>
      </c>
      <c r="C11" s="57" t="s">
        <v>59</v>
      </c>
    </row>
    <row ht="32.25" outlineLevel="0" r="12">
      <c r="A12" s="58" t="s">
        <v>60</v>
      </c>
      <c r="B12" s="59" t="s">
        <v>61</v>
      </c>
      <c r="C12" s="60" t="n">
        <f aca="false" ca="false" dt2D="false" dtr="false" t="normal">C13+C15+C19+C24+C26</f>
        <v>28817927.56</v>
      </c>
    </row>
    <row ht="32.25" outlineLevel="0" r="13">
      <c r="A13" s="58" t="s">
        <v>62</v>
      </c>
      <c r="B13" s="59" t="s">
        <v>63</v>
      </c>
      <c r="C13" s="60" t="n">
        <f aca="false" ca="false" dt2D="false" dtr="false" t="normal">C14</f>
        <v>21000000</v>
      </c>
    </row>
    <row ht="32.25" outlineLevel="0" r="14">
      <c r="A14" s="61" t="s">
        <v>64</v>
      </c>
      <c r="B14" s="27" t="s">
        <v>65</v>
      </c>
      <c r="C14" s="62" t="n">
        <v>21000000</v>
      </c>
    </row>
    <row ht="32.25" outlineLevel="0" r="15">
      <c r="A15" s="58" t="s">
        <v>66</v>
      </c>
      <c r="B15" s="59" t="s">
        <v>67</v>
      </c>
      <c r="C15" s="60" t="n">
        <f aca="false" ca="false" dt2D="false" dtr="false" t="normal">C16</f>
        <v>2542000</v>
      </c>
    </row>
    <row ht="48" outlineLevel="0" r="16">
      <c r="A16" s="61" t="s">
        <v>68</v>
      </c>
      <c r="B16" s="27" t="s">
        <v>69</v>
      </c>
      <c r="C16" s="62" t="n">
        <v>2542000</v>
      </c>
    </row>
    <row hidden="true" ht="32.25" outlineLevel="0" r="17">
      <c r="A17" s="58" t="s">
        <v>70</v>
      </c>
      <c r="B17" s="59" t="s">
        <v>71</v>
      </c>
      <c r="C17" s="60" t="n"/>
    </row>
    <row hidden="true" ht="32.25" outlineLevel="0" r="18">
      <c r="A18" s="61" t="s">
        <v>72</v>
      </c>
      <c r="B18" s="27" t="s">
        <v>73</v>
      </c>
      <c r="C18" s="62" t="n"/>
    </row>
    <row ht="32.25" outlineLevel="0" r="19">
      <c r="A19" s="58" t="s">
        <v>74</v>
      </c>
      <c r="B19" s="59" t="s">
        <v>75</v>
      </c>
      <c r="C19" s="60" t="n">
        <f aca="false" ca="false" dt2D="false" dtr="false" t="normal">C20+C21</f>
        <v>4910000</v>
      </c>
    </row>
    <row ht="32.25" outlineLevel="0" r="20">
      <c r="A20" s="61" t="s">
        <v>76</v>
      </c>
      <c r="B20" s="27" t="s">
        <v>77</v>
      </c>
      <c r="C20" s="62" t="n">
        <v>560000</v>
      </c>
    </row>
    <row customHeight="true" ht="28.5" outlineLevel="0" r="21">
      <c r="A21" s="61" t="s">
        <v>78</v>
      </c>
      <c r="B21" s="27" t="s">
        <v>79</v>
      </c>
      <c r="C21" s="62" t="n">
        <v>4350000</v>
      </c>
    </row>
    <row hidden="true" ht="48" outlineLevel="0" r="22">
      <c r="A22" s="58" t="s">
        <v>80</v>
      </c>
      <c r="B22" s="59" t="s">
        <v>81</v>
      </c>
      <c r="C22" s="60" t="n"/>
    </row>
    <row hidden="true" ht="126.75" outlineLevel="0" r="23">
      <c r="A23" s="61" t="s">
        <v>82</v>
      </c>
      <c r="B23" s="27" t="s">
        <v>83</v>
      </c>
      <c r="C23" s="63" t="n"/>
    </row>
    <row ht="48" outlineLevel="0" r="24">
      <c r="A24" s="58" t="s">
        <v>80</v>
      </c>
      <c r="B24" s="59" t="s">
        <v>81</v>
      </c>
      <c r="C24" s="64" t="n">
        <f aca="false" ca="false" dt2D="false" dtr="false" t="normal">C25</f>
        <v>110000</v>
      </c>
    </row>
    <row ht="126.75" outlineLevel="0" r="25">
      <c r="A25" s="61" t="s">
        <v>82</v>
      </c>
      <c r="B25" s="27" t="s">
        <v>83</v>
      </c>
      <c r="C25" s="63" t="n">
        <v>110000</v>
      </c>
    </row>
    <row customFormat="true" customHeight="true" ht="80.25" outlineLevel="0" r="26" s="0">
      <c r="A26" s="90" t="s">
        <v>178</v>
      </c>
      <c r="B26" s="91" t="s">
        <v>179</v>
      </c>
      <c r="C26" s="106" t="n">
        <f aca="false" ca="false" dt2D="false" dtr="false" t="normal">C28+C27+C29</f>
        <v>255927.56</v>
      </c>
    </row>
    <row customFormat="true" customHeight="true" ht="80.25" outlineLevel="0" r="27" s="0">
      <c r="A27" s="24" t="s">
        <v>174</v>
      </c>
      <c r="B27" s="25" t="s">
        <v>231</v>
      </c>
      <c r="C27" s="76" t="n">
        <f aca="false" ca="false" dt2D="false" dtr="false" t="normal">94501</f>
        <v>94501</v>
      </c>
    </row>
    <row customFormat="true" customHeight="true" ht="64.5" outlineLevel="0" r="28" s="0">
      <c r="A28" s="107" t="s">
        <v>180</v>
      </c>
      <c r="B28" s="108" t="s">
        <v>181</v>
      </c>
      <c r="C28" s="109" t="n">
        <v>92627.56</v>
      </c>
      <c r="F28" s="0" t="n"/>
    </row>
    <row customFormat="true" customHeight="true" ht="64.5" outlineLevel="0" r="29" s="0">
      <c r="A29" s="31" t="s">
        <v>182</v>
      </c>
      <c r="B29" s="31" t="s">
        <v>26</v>
      </c>
      <c r="C29" s="110" t="n">
        <f aca="false" ca="false" dt2D="false" dtr="false" t="normal">68799</f>
        <v>68799</v>
      </c>
    </row>
    <row customHeight="true" ht="21" outlineLevel="0" r="30">
      <c r="A30" s="58" t="s">
        <v>84</v>
      </c>
      <c r="B30" s="59" t="s">
        <v>85</v>
      </c>
      <c r="C30" s="60" t="n">
        <f aca="false" ca="false" dt2D="false" dtr="false" t="normal">C31</f>
        <v>1736548</v>
      </c>
    </row>
    <row ht="32.25" outlineLevel="0" r="31">
      <c r="A31" s="58" t="s">
        <v>86</v>
      </c>
      <c r="B31" s="59" t="s">
        <v>87</v>
      </c>
      <c r="C31" s="60" t="n">
        <f aca="false" ca="false" dt2D="false" dtr="false" t="normal">C32</f>
        <v>1736548</v>
      </c>
    </row>
    <row customHeight="true" ht="42" outlineLevel="0" r="32">
      <c r="A32" s="61" t="s">
        <v>88</v>
      </c>
      <c r="B32" s="27" t="s">
        <v>89</v>
      </c>
      <c r="C32" s="62" t="n">
        <f aca="false" ca="false" dt2D="false" dtr="false" t="normal">110000+120000+200000+740000+200000+167114+199434</f>
        <v>1736548</v>
      </c>
    </row>
    <row hidden="true" ht="32.25" outlineLevel="0" r="33">
      <c r="A33" s="61" t="s">
        <v>90</v>
      </c>
      <c r="B33" s="27" t="s">
        <v>91</v>
      </c>
      <c r="C33" s="62" t="n"/>
    </row>
    <row ht="16.5" outlineLevel="0" r="34">
      <c r="A34" s="58" t="n"/>
      <c r="B34" s="59" t="s">
        <v>92</v>
      </c>
      <c r="C34" s="60" t="n">
        <f aca="false" ca="false" dt2D="false" dtr="false" t="normal">C12+C30</f>
        <v>30554475.56</v>
      </c>
    </row>
  </sheetData>
  <mergeCells count="6">
    <mergeCell ref="A9:C9"/>
    <mergeCell ref="B2:C2"/>
    <mergeCell ref="B3:C3"/>
    <mergeCell ref="B4:C4"/>
    <mergeCell ref="A5:C5"/>
    <mergeCell ref="A6:C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2025-03-21T13:55:45Z</dcterms:modified>
</cp:coreProperties>
</file>